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koKõrge\Documents\Klubi\"/>
    </mc:Choice>
  </mc:AlternateContent>
  <xr:revisionPtr revIDLastSave="0" documentId="13_ncr:1_{DDC32CFB-1486-4B61-B3A5-D11BF88418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hed" sheetId="1" r:id="rId1"/>
    <sheet name="Poisid A" sheetId="2" r:id="rId2"/>
    <sheet name="Poisid B" sheetId="3" r:id="rId3"/>
    <sheet name="Poisid C" sheetId="4" r:id="rId4"/>
    <sheet name="Poisid D" sheetId="5" r:id="rId5"/>
    <sheet name="Poisid E" sheetId="6" r:id="rId6"/>
    <sheet name="Naised" sheetId="7" r:id="rId7"/>
    <sheet name="Tüdrukud A" sheetId="8" r:id="rId8"/>
    <sheet name="Tüdrukud B" sheetId="9" r:id="rId9"/>
    <sheet name="Tüdrukud C" sheetId="10" r:id="rId10"/>
    <sheet name="Tüdrukud D" sheetId="11" r:id="rId11"/>
    <sheet name="Tüdrukud E" sheetId="12" r:id="rId12"/>
    <sheet name="Leht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lB5cOr3bET/78Egrhp/BDaGzFg8x/F+OtqzziGT5hlk="/>
    </ext>
  </extLst>
</workbook>
</file>

<file path=xl/calcChain.xml><?xml version="1.0" encoding="utf-8"?>
<calcChain xmlns="http://schemas.openxmlformats.org/spreadsheetml/2006/main">
  <c r="R2" i="8" l="1"/>
  <c r="L2" i="8"/>
  <c r="R3" i="7"/>
  <c r="R2" i="7"/>
  <c r="L3" i="7"/>
  <c r="L2" i="7"/>
  <c r="L3" i="2"/>
  <c r="L4" i="2"/>
  <c r="L5" i="2"/>
  <c r="L6" i="2"/>
  <c r="L7" i="2"/>
  <c r="L8" i="2"/>
  <c r="L9" i="2"/>
  <c r="L10" i="2"/>
  <c r="L2" i="2"/>
  <c r="R3" i="2"/>
  <c r="R4" i="2"/>
  <c r="R5" i="2"/>
  <c r="R6" i="2"/>
  <c r="R7" i="2"/>
  <c r="R8" i="2"/>
  <c r="R9" i="2"/>
  <c r="R10" i="2"/>
  <c r="R2" i="2"/>
  <c r="R3" i="1"/>
  <c r="R4" i="1"/>
  <c r="R6" i="1"/>
  <c r="R7" i="1"/>
  <c r="R8" i="1"/>
  <c r="R9" i="1"/>
  <c r="R10" i="1"/>
  <c r="R2" i="1"/>
  <c r="L3" i="1"/>
  <c r="L4" i="1"/>
  <c r="L6" i="1"/>
  <c r="L7" i="1"/>
  <c r="L8" i="1"/>
  <c r="L9" i="1"/>
  <c r="L10" i="1"/>
  <c r="L2" i="1"/>
  <c r="Z14" i="1"/>
  <c r="N11" i="5"/>
  <c r="J3" i="11"/>
  <c r="J4" i="11"/>
  <c r="J5" i="11"/>
  <c r="J6" i="11"/>
  <c r="J2" i="11"/>
  <c r="H3" i="11"/>
  <c r="H4" i="11"/>
  <c r="H5" i="11"/>
  <c r="H6" i="11"/>
  <c r="H2" i="11"/>
  <c r="J3" i="10"/>
  <c r="J4" i="10"/>
  <c r="J5" i="10"/>
  <c r="J6" i="10"/>
  <c r="J7" i="10"/>
  <c r="J2" i="10"/>
  <c r="H3" i="10"/>
  <c r="M3" i="10" s="1"/>
  <c r="H4" i="10"/>
  <c r="M4" i="10" s="1"/>
  <c r="H5" i="10"/>
  <c r="M5" i="10" s="1"/>
  <c r="H6" i="10"/>
  <c r="M6" i="10" s="1"/>
  <c r="H7" i="10"/>
  <c r="M7" i="10" s="1"/>
  <c r="H2" i="10"/>
  <c r="M2" i="10" s="1"/>
  <c r="H3" i="9"/>
  <c r="H4" i="9"/>
  <c r="H5" i="9"/>
  <c r="H6" i="9"/>
  <c r="H7" i="9"/>
  <c r="H8" i="9"/>
  <c r="J3" i="9"/>
  <c r="J4" i="9"/>
  <c r="J5" i="9"/>
  <c r="J6" i="9"/>
  <c r="J7" i="9"/>
  <c r="J8" i="9"/>
  <c r="J2" i="9"/>
  <c r="H2" i="9"/>
  <c r="V2" i="8"/>
  <c r="T2" i="8"/>
  <c r="Y2" i="8" s="1"/>
  <c r="Z2" i="8" s="1"/>
  <c r="Q2" i="8"/>
  <c r="K2" i="8"/>
  <c r="X2" i="7"/>
  <c r="V3" i="7"/>
  <c r="V2" i="7"/>
  <c r="T3" i="7"/>
  <c r="T2" i="7"/>
  <c r="Q3" i="7"/>
  <c r="Q2" i="7"/>
  <c r="K3" i="7"/>
  <c r="K2" i="7"/>
  <c r="K3" i="5"/>
  <c r="K4" i="5"/>
  <c r="K5" i="5"/>
  <c r="K6" i="5"/>
  <c r="K7" i="5"/>
  <c r="K8" i="5"/>
  <c r="K9" i="5"/>
  <c r="K10" i="5"/>
  <c r="K11" i="5"/>
  <c r="K12" i="5"/>
  <c r="K2" i="5"/>
  <c r="I3" i="5"/>
  <c r="I4" i="5"/>
  <c r="I5" i="5"/>
  <c r="I6" i="5"/>
  <c r="I7" i="5"/>
  <c r="I8" i="5"/>
  <c r="I9" i="5"/>
  <c r="I10" i="5"/>
  <c r="I12" i="5"/>
  <c r="I2" i="5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I3" i="4"/>
  <c r="I4" i="4"/>
  <c r="I5" i="4"/>
  <c r="I6" i="4"/>
  <c r="I7" i="4"/>
  <c r="I8" i="4"/>
  <c r="I9" i="4"/>
  <c r="N9" i="4" s="1"/>
  <c r="O9" i="4" s="1"/>
  <c r="I10" i="4"/>
  <c r="N10" i="4" s="1"/>
  <c r="O10" i="4" s="1"/>
  <c r="I11" i="4"/>
  <c r="N11" i="4" s="1"/>
  <c r="O11" i="4" s="1"/>
  <c r="I12" i="4"/>
  <c r="N12" i="4" s="1"/>
  <c r="O12" i="4" s="1"/>
  <c r="I13" i="4"/>
  <c r="N13" i="4" s="1"/>
  <c r="O13" i="4" s="1"/>
  <c r="I14" i="4"/>
  <c r="N14" i="4" s="1"/>
  <c r="O14" i="4" s="1"/>
  <c r="I15" i="4"/>
  <c r="N15" i="4" s="1"/>
  <c r="O15" i="4" s="1"/>
  <c r="I16" i="4"/>
  <c r="N16" i="4" s="1"/>
  <c r="O16" i="4" s="1"/>
  <c r="K2" i="4"/>
  <c r="I2" i="4"/>
  <c r="K3" i="3"/>
  <c r="K4" i="3"/>
  <c r="K5" i="3"/>
  <c r="K6" i="3"/>
  <c r="K7" i="3"/>
  <c r="K9" i="3"/>
  <c r="K10" i="3"/>
  <c r="K11" i="3"/>
  <c r="K12" i="3"/>
  <c r="K13" i="3"/>
  <c r="K14" i="3"/>
  <c r="I3" i="3"/>
  <c r="I4" i="3"/>
  <c r="N4" i="3" s="1"/>
  <c r="I5" i="3"/>
  <c r="N5" i="3" s="1"/>
  <c r="I6" i="3"/>
  <c r="I7" i="3"/>
  <c r="N8" i="3"/>
  <c r="I9" i="3"/>
  <c r="I10" i="3"/>
  <c r="I11" i="3"/>
  <c r="I12" i="3"/>
  <c r="I13" i="3"/>
  <c r="I14" i="3"/>
  <c r="K2" i="3"/>
  <c r="I2" i="3"/>
  <c r="V3" i="1"/>
  <c r="V4" i="1"/>
  <c r="V6" i="1"/>
  <c r="V2" i="1"/>
  <c r="T3" i="1"/>
  <c r="T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" i="1"/>
  <c r="Q3" i="1"/>
  <c r="Q4" i="1"/>
  <c r="Q6" i="1"/>
  <c r="Q2" i="1"/>
  <c r="K2" i="1"/>
  <c r="K6" i="1"/>
  <c r="K4" i="1"/>
  <c r="K3" i="1"/>
  <c r="V3" i="2"/>
  <c r="V4" i="2"/>
  <c r="V5" i="2"/>
  <c r="V6" i="2"/>
  <c r="V7" i="2"/>
  <c r="V8" i="2"/>
  <c r="V9" i="2"/>
  <c r="V10" i="2"/>
  <c r="V2" i="2"/>
  <c r="T3" i="2"/>
  <c r="T4" i="2"/>
  <c r="T5" i="2"/>
  <c r="T6" i="2"/>
  <c r="T7" i="2"/>
  <c r="T8" i="2"/>
  <c r="T9" i="2"/>
  <c r="T10" i="2"/>
  <c r="T2" i="2"/>
  <c r="Q7" i="2"/>
  <c r="Q8" i="2"/>
  <c r="Q9" i="2"/>
  <c r="Q10" i="2"/>
  <c r="Q2" i="2"/>
  <c r="Q3" i="2"/>
  <c r="Q4" i="2"/>
  <c r="Q5" i="2"/>
  <c r="K2" i="2"/>
  <c r="K3" i="2"/>
  <c r="K4" i="2"/>
  <c r="K5" i="2"/>
  <c r="K7" i="2"/>
  <c r="K8" i="2"/>
  <c r="K9" i="2"/>
  <c r="K10" i="2"/>
  <c r="K6" i="2"/>
  <c r="Q6" i="2"/>
  <c r="N3" i="12"/>
  <c r="N2" i="12"/>
  <c r="M3" i="12"/>
  <c r="M2" i="12"/>
  <c r="J3" i="12"/>
  <c r="J2" i="12"/>
  <c r="N2" i="6"/>
  <c r="J3" i="6"/>
  <c r="J2" i="6"/>
  <c r="H3" i="6"/>
  <c r="H2" i="6"/>
  <c r="M2" i="6" s="1"/>
  <c r="H2" i="12"/>
  <c r="H3" i="12"/>
  <c r="L3" i="6"/>
  <c r="M3" i="5"/>
  <c r="M4" i="5"/>
  <c r="M5" i="5"/>
  <c r="M6" i="5"/>
  <c r="M7" i="5"/>
  <c r="M8" i="5"/>
  <c r="M9" i="5"/>
  <c r="M10" i="5"/>
  <c r="M11" i="5"/>
  <c r="M12" i="5"/>
  <c r="M2" i="5"/>
  <c r="L3" i="12"/>
  <c r="L2" i="12"/>
  <c r="L3" i="11"/>
  <c r="L4" i="11"/>
  <c r="L5" i="11"/>
  <c r="L6" i="11"/>
  <c r="L2" i="11"/>
  <c r="L3" i="10"/>
  <c r="L4" i="10"/>
  <c r="L5" i="10"/>
  <c r="L6" i="10"/>
  <c r="L7" i="10"/>
  <c r="L2" i="10"/>
  <c r="L3" i="9"/>
  <c r="L4" i="9"/>
  <c r="L5" i="9"/>
  <c r="L6" i="9"/>
  <c r="L7" i="9"/>
  <c r="L2" i="9"/>
  <c r="X2" i="8"/>
  <c r="L2" i="6"/>
  <c r="X3" i="7"/>
  <c r="M3" i="4"/>
  <c r="M5" i="4"/>
  <c r="M6" i="4"/>
  <c r="M7" i="4"/>
  <c r="M8" i="4"/>
  <c r="M9" i="4"/>
  <c r="M10" i="4"/>
  <c r="M11" i="4"/>
  <c r="M12" i="4"/>
  <c r="M13" i="4"/>
  <c r="M14" i="4"/>
  <c r="M15" i="4"/>
  <c r="M16" i="4"/>
  <c r="M2" i="4"/>
  <c r="M3" i="3"/>
  <c r="M4" i="3"/>
  <c r="M5" i="3"/>
  <c r="M6" i="3"/>
  <c r="M7" i="3"/>
  <c r="M9" i="3"/>
  <c r="M10" i="3"/>
  <c r="M11" i="3"/>
  <c r="M12" i="3"/>
  <c r="M13" i="3"/>
  <c r="M14" i="3"/>
  <c r="M2" i="3"/>
  <c r="X3" i="1"/>
  <c r="X5" i="1"/>
  <c r="X6" i="1"/>
  <c r="X2" i="1"/>
  <c r="X3" i="2"/>
  <c r="X4" i="2"/>
  <c r="X5" i="2"/>
  <c r="X6" i="2"/>
  <c r="X7" i="2"/>
  <c r="X8" i="2"/>
  <c r="X9" i="2"/>
  <c r="X10" i="2"/>
  <c r="X2" i="2"/>
  <c r="Y19" i="1"/>
  <c r="Z19" i="1" s="1"/>
  <c r="P19" i="1"/>
  <c r="J19" i="1"/>
  <c r="Y18" i="1"/>
  <c r="Z18" i="1" s="1"/>
  <c r="P18" i="1"/>
  <c r="J18" i="1"/>
  <c r="Y17" i="1"/>
  <c r="Z17" i="1" s="1"/>
  <c r="P17" i="1"/>
  <c r="J17" i="1"/>
  <c r="Y16" i="1"/>
  <c r="Z16" i="1" s="1"/>
  <c r="P16" i="1"/>
  <c r="J16" i="1"/>
  <c r="Y15" i="1"/>
  <c r="Z15" i="1" s="1"/>
  <c r="P15" i="1"/>
  <c r="J15" i="1"/>
  <c r="Y14" i="1"/>
  <c r="P14" i="1"/>
  <c r="J14" i="1"/>
  <c r="Y13" i="1"/>
  <c r="Z13" i="1" s="1"/>
  <c r="P13" i="1"/>
  <c r="J13" i="1"/>
  <c r="Y12" i="1"/>
  <c r="Z12" i="1" s="1"/>
  <c r="P12" i="1"/>
  <c r="J12" i="1"/>
  <c r="Y11" i="1"/>
  <c r="Z11" i="1" s="1"/>
  <c r="P11" i="1"/>
  <c r="J11" i="1"/>
  <c r="Y10" i="1"/>
  <c r="Z10" i="1" s="1"/>
  <c r="P10" i="1"/>
  <c r="Q10" i="1" s="1"/>
  <c r="J10" i="1"/>
  <c r="K10" i="1" s="1"/>
  <c r="Y9" i="1"/>
  <c r="Z9" i="1" s="1"/>
  <c r="P9" i="1"/>
  <c r="Q9" i="1" s="1"/>
  <c r="J9" i="1"/>
  <c r="K9" i="1" s="1"/>
  <c r="Y8" i="1"/>
  <c r="Z8" i="1" s="1"/>
  <c r="P8" i="1"/>
  <c r="Q8" i="1" s="1"/>
  <c r="J8" i="1"/>
  <c r="K8" i="1" s="1"/>
  <c r="Y7" i="1"/>
  <c r="Z7" i="1" s="1"/>
  <c r="P7" i="1"/>
  <c r="Q7" i="1" s="1"/>
  <c r="J7" i="1"/>
  <c r="K7" i="1" s="1"/>
  <c r="N7" i="3" l="1"/>
  <c r="N10" i="3"/>
  <c r="N13" i="3"/>
  <c r="N11" i="3"/>
  <c r="N6" i="3"/>
  <c r="N2" i="3"/>
  <c r="N3" i="3"/>
  <c r="N12" i="3"/>
  <c r="N14" i="3"/>
  <c r="N9" i="3"/>
  <c r="Q16" i="4"/>
  <c r="N4" i="4"/>
  <c r="N5" i="4"/>
  <c r="N2" i="4"/>
  <c r="N6" i="4"/>
  <c r="N8" i="4"/>
  <c r="N7" i="4"/>
  <c r="N3" i="4"/>
  <c r="N7" i="10"/>
  <c r="N6" i="10"/>
  <c r="N5" i="10"/>
  <c r="N4" i="10"/>
  <c r="N3" i="10"/>
  <c r="N2" i="10"/>
  <c r="Y2" i="7"/>
  <c r="M3" i="9"/>
  <c r="M8" i="9"/>
  <c r="M7" i="9"/>
  <c r="M2" i="9"/>
  <c r="M6" i="9"/>
  <c r="Q11" i="4"/>
  <c r="Q15" i="4"/>
  <c r="M4" i="11"/>
  <c r="M3" i="11"/>
  <c r="M2" i="11"/>
  <c r="M6" i="11"/>
  <c r="M5" i="11"/>
  <c r="N4" i="5"/>
  <c r="N2" i="5"/>
  <c r="O11" i="5" s="1"/>
  <c r="N10" i="5"/>
  <c r="N9" i="5"/>
  <c r="N5" i="5"/>
  <c r="N12" i="5"/>
  <c r="N8" i="5"/>
  <c r="N7" i="5"/>
  <c r="N6" i="5"/>
  <c r="N3" i="5"/>
  <c r="M5" i="9"/>
  <c r="M4" i="9"/>
  <c r="Y3" i="7"/>
  <c r="Q14" i="4"/>
  <c r="Q13" i="4"/>
  <c r="Q12" i="4"/>
  <c r="Q10" i="4"/>
  <c r="Q9" i="4"/>
  <c r="Y5" i="2"/>
  <c r="M3" i="6"/>
  <c r="N3" i="6" s="1"/>
  <c r="Z3" i="7" l="1"/>
  <c r="Z2" i="7"/>
  <c r="Y6" i="2"/>
  <c r="Y8" i="2"/>
  <c r="Y7" i="2"/>
  <c r="Y2" i="2"/>
  <c r="Y9" i="2"/>
  <c r="Y4" i="2"/>
  <c r="Y3" i="2"/>
  <c r="Y10" i="2"/>
  <c r="O13" i="3"/>
  <c r="O8" i="3"/>
  <c r="O14" i="3"/>
  <c r="O10" i="3"/>
  <c r="O11" i="3"/>
  <c r="O9" i="3"/>
  <c r="O7" i="3"/>
  <c r="O6" i="3"/>
  <c r="O2" i="3"/>
  <c r="O4" i="3"/>
  <c r="O5" i="3"/>
  <c r="O12" i="3"/>
  <c r="O3" i="3"/>
  <c r="O8" i="4"/>
  <c r="O7" i="4"/>
  <c r="O6" i="4"/>
  <c r="O5" i="4"/>
  <c r="O2" i="4"/>
  <c r="O4" i="4"/>
  <c r="O3" i="4"/>
  <c r="N8" i="9"/>
  <c r="N6" i="9"/>
  <c r="N7" i="9"/>
  <c r="N2" i="9"/>
  <c r="N4" i="9"/>
  <c r="N5" i="9"/>
  <c r="N3" i="9"/>
  <c r="N3" i="11"/>
  <c r="N6" i="11"/>
  <c r="N5" i="11"/>
  <c r="N2" i="11"/>
  <c r="N4" i="11"/>
  <c r="O12" i="5"/>
  <c r="O10" i="5"/>
  <c r="O9" i="5"/>
  <c r="O8" i="5"/>
  <c r="O2" i="5"/>
  <c r="O7" i="5"/>
  <c r="O6" i="5"/>
  <c r="O5" i="5"/>
  <c r="O4" i="5"/>
  <c r="O3" i="5"/>
  <c r="Y3" i="1"/>
  <c r="Y5" i="1"/>
  <c r="Y4" i="1"/>
  <c r="Y6" i="1"/>
  <c r="Y2" i="1"/>
  <c r="Z5" i="2" l="1"/>
  <c r="Z4" i="1"/>
  <c r="Z2" i="1"/>
  <c r="Z5" i="1"/>
  <c r="Z6" i="1"/>
  <c r="Z3" i="1"/>
  <c r="Z2" i="2"/>
  <c r="Z6" i="2"/>
  <c r="Z4" i="2"/>
  <c r="Z9" i="2"/>
  <c r="Z8" i="2"/>
  <c r="Z3" i="2"/>
  <c r="Z10" i="2"/>
  <c r="Z7" i="2"/>
</calcChain>
</file>

<file path=xl/sharedStrings.xml><?xml version="1.0" encoding="utf-8"?>
<sst xmlns="http://schemas.openxmlformats.org/spreadsheetml/2006/main" count="356" uniqueCount="104">
  <si>
    <t>Nimi</t>
  </si>
  <si>
    <t>klubi</t>
  </si>
  <si>
    <t>sünniaasta</t>
  </si>
  <si>
    <t>number</t>
  </si>
  <si>
    <t>kehakaal</t>
  </si>
  <si>
    <t>Maks. Surumine</t>
  </si>
  <si>
    <t>tulemus</t>
  </si>
  <si>
    <t>Maks. tõmme</t>
  </si>
  <si>
    <t>punktid</t>
  </si>
  <si>
    <t>2' surumine</t>
  </si>
  <si>
    <t>2'tõmme</t>
  </si>
  <si>
    <t xml:space="preserve">jooks 3000m </t>
  </si>
  <si>
    <t>Punktid kokku</t>
  </si>
  <si>
    <t>lõppkoht</t>
  </si>
  <si>
    <t>Kevin Poljans</t>
  </si>
  <si>
    <t>Pärnu</t>
  </si>
  <si>
    <t>Alexander Pekhenko</t>
  </si>
  <si>
    <t>Pirita</t>
  </si>
  <si>
    <t>Viljandi</t>
  </si>
  <si>
    <t>Aleksei Olenin</t>
  </si>
  <si>
    <t>Narva</t>
  </si>
  <si>
    <t>Mihail Pavlov</t>
  </si>
  <si>
    <t>Dünamo</t>
  </si>
  <si>
    <t>Joonas Vähesoo</t>
  </si>
  <si>
    <t>jooks 3000m</t>
  </si>
  <si>
    <t>Aleks Jurjev</t>
  </si>
  <si>
    <t xml:space="preserve">Pärnu </t>
  </si>
  <si>
    <t>Veiko Aasma</t>
  </si>
  <si>
    <t>Oliver Truus</t>
  </si>
  <si>
    <t>Emajõe</t>
  </si>
  <si>
    <t>Jooks 3000m</t>
  </si>
  <si>
    <t>Paul Vihmann</t>
  </si>
  <si>
    <t>Põhjakotkas</t>
  </si>
  <si>
    <t>Adrian Sutt</t>
  </si>
  <si>
    <t xml:space="preserve">jooks 1500m </t>
  </si>
  <si>
    <t>Miron Hozjainov</t>
  </si>
  <si>
    <t>Boris Lisienko</t>
  </si>
  <si>
    <t>Nouredine El Joia</t>
  </si>
  <si>
    <t>Artemi Hozjainov</t>
  </si>
  <si>
    <t>Platon Kalinin</t>
  </si>
  <si>
    <t>Viktor Lisienko</t>
  </si>
  <si>
    <t>Eve Külasalu</t>
  </si>
  <si>
    <t>Sofia Fjodorova</t>
  </si>
  <si>
    <t>Isabella Becker</t>
  </si>
  <si>
    <t>Zlata Pereskokova</t>
  </si>
  <si>
    <t>Boshena Fjodorova</t>
  </si>
  <si>
    <t>Polina Orljuk</t>
  </si>
  <si>
    <t>Aleksandra Pagi</t>
  </si>
  <si>
    <t>Elizaveta Fedorova</t>
  </si>
  <si>
    <t>Aleksei Pomaznev</t>
  </si>
  <si>
    <t>Makar Eremin</t>
  </si>
  <si>
    <t>Zahar Eremin</t>
  </si>
  <si>
    <t>Kirill Menšakov</t>
  </si>
  <si>
    <t>Andrei Pomaznev</t>
  </si>
  <si>
    <t>Maksim Minin</t>
  </si>
  <si>
    <t>Saveli Fjodorov</t>
  </si>
  <si>
    <t>Diana Akimova</t>
  </si>
  <si>
    <t xml:space="preserve">Narva </t>
  </si>
  <si>
    <t>Miron Polezajev</t>
  </si>
  <si>
    <t>Artemi Lebedev</t>
  </si>
  <si>
    <t>Miroslava Stepanova</t>
  </si>
  <si>
    <t>Ivan Lugovoi</t>
  </si>
  <si>
    <t>Olesja Grebenjuk</t>
  </si>
  <si>
    <t>Laura Parik</t>
  </si>
  <si>
    <t>Makar Kotšetkov</t>
  </si>
  <si>
    <t>Daria Koltsina</t>
  </si>
  <si>
    <t>Akim Šilin</t>
  </si>
  <si>
    <t>Alisa Pärn</t>
  </si>
  <si>
    <t>Alisa Aleinikova</t>
  </si>
  <si>
    <t>Milena Kolk</t>
  </si>
  <si>
    <t>Jellisei Šilin</t>
  </si>
  <si>
    <t>Katrin Kolk</t>
  </si>
  <si>
    <t>Deniss Tihhomirov</t>
  </si>
  <si>
    <t>Joosep Karlson</t>
  </si>
  <si>
    <t>TÜASK</t>
  </si>
  <si>
    <t>Aleksia Polistsuk</t>
  </si>
  <si>
    <t>Siim Sildver</t>
  </si>
  <si>
    <t>Joonatan Kummer</t>
  </si>
  <si>
    <t>Margus Möller</t>
  </si>
  <si>
    <t>Olari Truus</t>
  </si>
  <si>
    <t>Valeria Lukijan</t>
  </si>
  <si>
    <t>Aleksander Liblik</t>
  </si>
  <si>
    <t>Jasper Becker</t>
  </si>
  <si>
    <t xml:space="preserve">Fred Kahu </t>
  </si>
  <si>
    <t xml:space="preserve">Anari Peedo </t>
  </si>
  <si>
    <t xml:space="preserve">Liisi Miil </t>
  </si>
  <si>
    <t>Marten Leppik</t>
  </si>
  <si>
    <t>Sofia Matvijenko</t>
  </si>
  <si>
    <t>Gabriel Truks</t>
  </si>
  <si>
    <t>Kristofer Luntsi</t>
  </si>
  <si>
    <t>Kekkonen</t>
  </si>
  <si>
    <t>Mark Dronnik</t>
  </si>
  <si>
    <t>Teterin</t>
  </si>
  <si>
    <t>Aleksandr Bespalov</t>
  </si>
  <si>
    <t>Andrejenko</t>
  </si>
  <si>
    <t>-</t>
  </si>
  <si>
    <t>26.30</t>
  </si>
  <si>
    <t>Mak.tulemus-kehakaal</t>
  </si>
  <si>
    <t>Maks.tulemus-kehakaal</t>
  </si>
  <si>
    <t>I</t>
  </si>
  <si>
    <t>II</t>
  </si>
  <si>
    <t>III</t>
  </si>
  <si>
    <t>Lukovina Lyubov</t>
  </si>
  <si>
    <t>Poljatsina Margarita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</si>
</sst>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/>
      <name val="Times New Roman"/>
    </font>
    <font>
      <sz val="12"/>
      <color theme="1"/>
      <name val="Calibri"/>
      <scheme val="minor"/>
    </font>
    <font>
      <sz val="12"/>
      <color rgb="FFFF0000"/>
      <name val="Times New Roman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222222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22222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6" xfId="0" applyFont="1" applyBorder="1"/>
    <xf numFmtId="0" fontId="5" fillId="0" borderId="1" xfId="0" applyFont="1" applyBorder="1"/>
    <xf numFmtId="0" fontId="4" fillId="0" borderId="8" xfId="0" applyFont="1" applyBorder="1"/>
    <xf numFmtId="0" fontId="1" fillId="0" borderId="10" xfId="0" applyFont="1" applyBorder="1"/>
    <xf numFmtId="0" fontId="1" fillId="0" borderId="8" xfId="0" applyFont="1" applyBorder="1"/>
    <xf numFmtId="20" fontId="1" fillId="0" borderId="8" xfId="0" applyNumberFormat="1" applyFont="1" applyBorder="1"/>
    <xf numFmtId="0" fontId="5" fillId="0" borderId="8" xfId="0" applyFont="1" applyBorder="1"/>
    <xf numFmtId="0" fontId="5" fillId="0" borderId="4" xfId="0" applyFont="1" applyBorder="1"/>
    <xf numFmtId="0" fontId="5" fillId="0" borderId="6" xfId="0" applyFont="1" applyBorder="1"/>
    <xf numFmtId="0" fontId="6" fillId="0" borderId="8" xfId="0" applyFont="1" applyBorder="1" applyAlignment="1">
      <alignment vertical="center" wrapText="1"/>
    </xf>
    <xf numFmtId="0" fontId="5" fillId="0" borderId="10" xfId="0" applyFont="1" applyBorder="1"/>
    <xf numFmtId="0" fontId="5" fillId="0" borderId="12" xfId="0" applyFont="1" applyBorder="1"/>
    <xf numFmtId="0" fontId="2" fillId="0" borderId="8" xfId="0" applyFont="1" applyBorder="1"/>
    <xf numFmtId="0" fontId="7" fillId="0" borderId="8" xfId="0" applyFont="1" applyBorder="1"/>
    <xf numFmtId="0" fontId="3" fillId="0" borderId="8" xfId="0" applyFont="1" applyBorder="1"/>
    <xf numFmtId="20" fontId="5" fillId="0" borderId="1" xfId="0" applyNumberFormat="1" applyFont="1" applyBorder="1"/>
    <xf numFmtId="20" fontId="5" fillId="0" borderId="8" xfId="0" applyNumberFormat="1" applyFont="1" applyBorder="1"/>
    <xf numFmtId="20" fontId="5" fillId="0" borderId="8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/>
    <xf numFmtId="2" fontId="5" fillId="0" borderId="1" xfId="0" applyNumberFormat="1" applyFont="1" applyBorder="1"/>
    <xf numFmtId="0" fontId="9" fillId="0" borderId="0" xfId="0" applyFont="1"/>
    <xf numFmtId="0" fontId="5" fillId="0" borderId="2" xfId="0" applyFont="1" applyBorder="1"/>
    <xf numFmtId="0" fontId="9" fillId="0" borderId="8" xfId="0" applyFont="1" applyBorder="1"/>
    <xf numFmtId="0" fontId="9" fillId="2" borderId="8" xfId="0" applyFont="1" applyFill="1" applyBorder="1"/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wrapText="1"/>
    </xf>
    <xf numFmtId="0" fontId="5" fillId="0" borderId="5" xfId="0" applyFont="1" applyBorder="1"/>
    <xf numFmtId="0" fontId="10" fillId="0" borderId="11" xfId="0" applyFont="1" applyBorder="1" applyAlignment="1">
      <alignment wrapText="1"/>
    </xf>
    <xf numFmtId="0" fontId="5" fillId="0" borderId="11" xfId="0" applyFont="1" applyBorder="1"/>
    <xf numFmtId="2" fontId="5" fillId="0" borderId="8" xfId="0" applyNumberFormat="1" applyFont="1" applyBorder="1"/>
    <xf numFmtId="0" fontId="4" fillId="0" borderId="11" xfId="0" applyFont="1" applyBorder="1"/>
    <xf numFmtId="0" fontId="5" fillId="0" borderId="8" xfId="0" applyFont="1" applyBorder="1" applyAlignment="1">
      <alignment horizontal="center" vertical="center"/>
    </xf>
    <xf numFmtId="2" fontId="5" fillId="0" borderId="5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/>
    <xf numFmtId="0" fontId="5" fillId="0" borderId="14" xfId="0" applyFont="1" applyBorder="1"/>
    <xf numFmtId="20" fontId="5" fillId="0" borderId="14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/>
    <xf numFmtId="0" fontId="5" fillId="0" borderId="9" xfId="0" applyFont="1" applyBorder="1"/>
    <xf numFmtId="0" fontId="11" fillId="0" borderId="8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12" fillId="0" borderId="8" xfId="0" applyFont="1" applyBorder="1"/>
    <xf numFmtId="1" fontId="5" fillId="0" borderId="8" xfId="0" applyNumberFormat="1" applyFont="1" applyBorder="1"/>
    <xf numFmtId="0" fontId="5" fillId="0" borderId="0" xfId="0" applyFont="1" applyAlignment="1">
      <alignment horizontal="center"/>
    </xf>
    <xf numFmtId="0" fontId="12" fillId="0" borderId="1" xfId="0" applyFont="1" applyBorder="1"/>
    <xf numFmtId="0" fontId="12" fillId="0" borderId="6" xfId="0" applyFont="1" applyBorder="1"/>
    <xf numFmtId="20" fontId="5" fillId="0" borderId="6" xfId="0" applyNumberFormat="1" applyFont="1" applyBorder="1"/>
    <xf numFmtId="0" fontId="5" fillId="0" borderId="13" xfId="0" applyFont="1" applyBorder="1"/>
    <xf numFmtId="0" fontId="12" fillId="0" borderId="13" xfId="0" applyFont="1" applyBorder="1"/>
    <xf numFmtId="20" fontId="5" fillId="0" borderId="13" xfId="0" applyNumberFormat="1" applyFont="1" applyBorder="1"/>
    <xf numFmtId="46" fontId="5" fillId="0" borderId="8" xfId="0" applyNumberFormat="1" applyFont="1" applyBorder="1"/>
    <xf numFmtId="0" fontId="5" fillId="0" borderId="2" xfId="0" applyFont="1" applyBorder="1" applyAlignment="1">
      <alignment horizontal="center" vertical="center"/>
    </xf>
    <xf numFmtId="1" fontId="5" fillId="0" borderId="4" xfId="0" applyNumberFormat="1" applyFont="1" applyBorder="1"/>
    <xf numFmtId="2" fontId="7" fillId="0" borderId="8" xfId="0" applyNumberFormat="1" applyFont="1" applyBorder="1"/>
    <xf numFmtId="0" fontId="7" fillId="0" borderId="1" xfId="0" applyFont="1" applyBorder="1"/>
    <xf numFmtId="0" fontId="7" fillId="0" borderId="6" xfId="0" applyFont="1" applyBorder="1"/>
    <xf numFmtId="0" fontId="7" fillId="3" borderId="1" xfId="0" applyFont="1" applyFill="1" applyBorder="1"/>
    <xf numFmtId="0" fontId="7" fillId="3" borderId="8" xfId="0" applyFont="1" applyFill="1" applyBorder="1"/>
    <xf numFmtId="0" fontId="5" fillId="0" borderId="8" xfId="0" applyFont="1" applyBorder="1" applyAlignment="1">
      <alignment horizontal="center"/>
    </xf>
    <xf numFmtId="0" fontId="8" fillId="0" borderId="8" xfId="0" applyFont="1" applyBorder="1"/>
    <xf numFmtId="0" fontId="5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A19"/>
  <sheetViews>
    <sheetView tabSelected="1" workbookViewId="0">
      <selection activeCell="AA20" sqref="AA20"/>
    </sheetView>
  </sheetViews>
  <sheetFormatPr defaultColWidth="11.25" defaultRowHeight="15" customHeight="1" x14ac:dyDescent="0.35"/>
  <cols>
    <col min="1" max="1" width="2.33203125" style="20" customWidth="1"/>
    <col min="2" max="2" width="19.25" style="20" customWidth="1"/>
    <col min="3" max="3" width="11.75" style="20" customWidth="1"/>
    <col min="4" max="4" width="9.08203125" style="20" bestFit="1" customWidth="1"/>
    <col min="5" max="5" width="6.83203125" style="20" bestFit="1" customWidth="1"/>
    <col min="6" max="6" width="7.9140625" style="20" bestFit="1" customWidth="1"/>
    <col min="7" max="9" width="4.9140625" style="20" customWidth="1"/>
    <col min="10" max="10" width="7" style="20" customWidth="1"/>
    <col min="11" max="11" width="19.08203125" style="20" bestFit="1" customWidth="1"/>
    <col min="12" max="12" width="9.25" style="20" bestFit="1" customWidth="1"/>
    <col min="13" max="14" width="7" style="20" customWidth="1"/>
    <col min="15" max="15" width="4.75" style="20" customWidth="1"/>
    <col min="16" max="16" width="7" style="20" customWidth="1"/>
    <col min="17" max="17" width="19.1640625" style="20" bestFit="1" customWidth="1"/>
    <col min="18" max="18" width="9.25" style="20" bestFit="1" customWidth="1"/>
    <col min="19" max="19" width="9.9140625" style="20" bestFit="1" customWidth="1"/>
    <col min="20" max="20" width="7" style="20" customWidth="1"/>
    <col min="21" max="21" width="7.58203125" style="20" bestFit="1" customWidth="1"/>
    <col min="22" max="22" width="7" style="20" customWidth="1"/>
    <col min="23" max="23" width="11.5" style="20" bestFit="1" customWidth="1"/>
    <col min="24" max="25" width="7" style="20" customWidth="1"/>
    <col min="26" max="26" width="7.83203125" style="20" bestFit="1" customWidth="1"/>
    <col min="27" max="27" width="6.9140625" style="20" customWidth="1"/>
    <col min="28" max="16384" width="11.25" style="20"/>
  </cols>
  <sheetData>
    <row r="1" spans="1:27" ht="15.5" x14ac:dyDescent="0.35">
      <c r="A1" s="7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63" t="s">
        <v>5</v>
      </c>
      <c r="H1" s="64"/>
      <c r="I1" s="64"/>
      <c r="J1" s="35" t="s">
        <v>6</v>
      </c>
      <c r="K1" s="35" t="s">
        <v>97</v>
      </c>
      <c r="L1" s="35" t="s">
        <v>8</v>
      </c>
      <c r="M1" s="63" t="s">
        <v>7</v>
      </c>
      <c r="N1" s="64"/>
      <c r="O1" s="64"/>
      <c r="P1" s="35" t="s">
        <v>6</v>
      </c>
      <c r="Q1" s="35" t="s">
        <v>97</v>
      </c>
      <c r="R1" s="35" t="s">
        <v>8</v>
      </c>
      <c r="S1" s="7" t="s">
        <v>9</v>
      </c>
      <c r="T1" s="7" t="s">
        <v>8</v>
      </c>
      <c r="U1" s="7" t="s">
        <v>10</v>
      </c>
      <c r="V1" s="7" t="s">
        <v>8</v>
      </c>
      <c r="W1" s="7" t="s">
        <v>11</v>
      </c>
      <c r="X1" s="7" t="s">
        <v>8</v>
      </c>
      <c r="Y1" s="7" t="s">
        <v>12</v>
      </c>
      <c r="Z1" s="7" t="s">
        <v>13</v>
      </c>
    </row>
    <row r="2" spans="1:27" ht="15.5" x14ac:dyDescent="0.35">
      <c r="A2" s="33">
        <v>1</v>
      </c>
      <c r="B2" s="7" t="s">
        <v>14</v>
      </c>
      <c r="C2" s="7" t="s">
        <v>15</v>
      </c>
      <c r="D2" s="7">
        <v>2002</v>
      </c>
      <c r="E2" s="7"/>
      <c r="F2" s="7">
        <v>76.5</v>
      </c>
      <c r="G2" s="7"/>
      <c r="H2" s="7"/>
      <c r="I2" s="7"/>
      <c r="J2" s="31">
        <v>107.5</v>
      </c>
      <c r="K2" s="58">
        <f>J2-F2</f>
        <v>31</v>
      </c>
      <c r="L2" s="14">
        <f>RANK(K2,$K$2:$K$6,0)</f>
        <v>3</v>
      </c>
      <c r="M2" s="7"/>
      <c r="N2" s="7"/>
      <c r="O2" s="7"/>
      <c r="P2" s="7">
        <v>100</v>
      </c>
      <c r="Q2" s="58">
        <f>P2-F2</f>
        <v>23.5</v>
      </c>
      <c r="R2" s="14">
        <f>RANK(Q2,$Q$2:$Q$6,0)</f>
        <v>2</v>
      </c>
      <c r="S2" s="7">
        <v>78</v>
      </c>
      <c r="T2" s="14">
        <f>RANK(S2,$S$2:$S$6,0)</f>
        <v>3</v>
      </c>
      <c r="U2" s="7">
        <v>73</v>
      </c>
      <c r="V2" s="14">
        <f>RANK(U2,$U$2:$U$6,0)</f>
        <v>2</v>
      </c>
      <c r="W2" s="17">
        <v>0.4465277777777778</v>
      </c>
      <c r="X2" s="14">
        <f>RANK(W2,$W$2:$W$6,1)</f>
        <v>1</v>
      </c>
      <c r="Y2" s="14">
        <f>SUM(L2,R2,T2,V2)</f>
        <v>10</v>
      </c>
      <c r="Z2" s="62">
        <f>RANK(Y2,$Y$2:$Y$6,1)</f>
        <v>2</v>
      </c>
      <c r="AA2" s="20" t="s">
        <v>100</v>
      </c>
    </row>
    <row r="3" spans="1:27" ht="15.5" x14ac:dyDescent="0.35">
      <c r="A3" s="33">
        <v>2</v>
      </c>
      <c r="B3" s="7" t="s">
        <v>16</v>
      </c>
      <c r="C3" s="7" t="s">
        <v>17</v>
      </c>
      <c r="D3" s="7">
        <v>2002</v>
      </c>
      <c r="E3" s="7"/>
      <c r="F3" s="7">
        <v>88.5</v>
      </c>
      <c r="G3" s="7"/>
      <c r="H3" s="7"/>
      <c r="I3" s="7"/>
      <c r="J3" s="31">
        <v>132.5</v>
      </c>
      <c r="K3" s="14">
        <f t="shared" ref="K3:K4" si="0">J3-F3</f>
        <v>44</v>
      </c>
      <c r="L3" s="14">
        <f t="shared" ref="L3:L10" si="1">RANK(K3,$K$2:$K$6,0)</f>
        <v>2</v>
      </c>
      <c r="M3" s="7"/>
      <c r="N3" s="7"/>
      <c r="O3" s="7"/>
      <c r="P3" s="7">
        <v>110</v>
      </c>
      <c r="Q3" s="58">
        <f t="shared" ref="Q3:Q10" si="2">P3-F3</f>
        <v>21.5</v>
      </c>
      <c r="R3" s="14">
        <f t="shared" ref="R3:R10" si="3">RANK(Q3,$Q$2:$Q$6,0)</f>
        <v>3</v>
      </c>
      <c r="S3" s="7">
        <v>102</v>
      </c>
      <c r="T3" s="14">
        <f t="shared" ref="T3:T19" si="4">RANK(S3,$S$2:$S$6,0)</f>
        <v>2</v>
      </c>
      <c r="U3" s="7">
        <v>71</v>
      </c>
      <c r="V3" s="14">
        <f t="shared" ref="V3:V6" si="5">RANK(U3,$U$2:$U$6,0)</f>
        <v>3</v>
      </c>
      <c r="W3" s="17">
        <v>0.51388888888888884</v>
      </c>
      <c r="X3" s="14">
        <f>RANK(W3,$W$2:$W$6,1)</f>
        <v>3</v>
      </c>
      <c r="Y3" s="14">
        <f t="shared" ref="Y3:Y6" si="6">SUM(L3,R3,T3,V3)</f>
        <v>10</v>
      </c>
      <c r="Z3" s="62">
        <f t="shared" ref="Z3:Z19" si="7">RANK(Y3,$Y$2:$Y$6,1)</f>
        <v>2</v>
      </c>
      <c r="AA3" s="20" t="s">
        <v>101</v>
      </c>
    </row>
    <row r="4" spans="1:27" ht="15.5" x14ac:dyDescent="0.35">
      <c r="A4" s="33">
        <v>3</v>
      </c>
      <c r="B4" s="24" t="s">
        <v>72</v>
      </c>
      <c r="C4" s="7" t="s">
        <v>32</v>
      </c>
      <c r="D4" s="7">
        <v>1999</v>
      </c>
      <c r="E4" s="7"/>
      <c r="F4" s="7">
        <v>91.1</v>
      </c>
      <c r="G4" s="7"/>
      <c r="H4" s="7"/>
      <c r="I4" s="7"/>
      <c r="J4" s="31">
        <v>150</v>
      </c>
      <c r="K4" s="14">
        <f t="shared" si="0"/>
        <v>58.900000000000006</v>
      </c>
      <c r="L4" s="14">
        <f t="shared" si="1"/>
        <v>1</v>
      </c>
      <c r="M4" s="7"/>
      <c r="N4" s="7"/>
      <c r="O4" s="7"/>
      <c r="P4" s="7">
        <v>115</v>
      </c>
      <c r="Q4" s="58">
        <f t="shared" si="2"/>
        <v>23.900000000000006</v>
      </c>
      <c r="R4" s="14">
        <f t="shared" si="3"/>
        <v>1</v>
      </c>
      <c r="S4" s="7">
        <v>103</v>
      </c>
      <c r="T4" s="14">
        <f t="shared" si="4"/>
        <v>1</v>
      </c>
      <c r="U4" s="7">
        <v>79</v>
      </c>
      <c r="V4" s="14">
        <f t="shared" si="5"/>
        <v>1</v>
      </c>
      <c r="W4" s="17" t="s">
        <v>95</v>
      </c>
      <c r="X4" s="14">
        <v>5</v>
      </c>
      <c r="Y4" s="14">
        <f t="shared" si="6"/>
        <v>4</v>
      </c>
      <c r="Z4" s="62">
        <f t="shared" si="7"/>
        <v>1</v>
      </c>
      <c r="AA4" s="20" t="s">
        <v>99</v>
      </c>
    </row>
    <row r="5" spans="1:27" ht="15.5" x14ac:dyDescent="0.35">
      <c r="A5" s="33">
        <v>4</v>
      </c>
      <c r="B5" s="7" t="s">
        <v>73</v>
      </c>
      <c r="C5" s="7" t="s">
        <v>74</v>
      </c>
      <c r="D5" s="7">
        <v>1995</v>
      </c>
      <c r="E5" s="7"/>
      <c r="F5" s="7" t="s">
        <v>95</v>
      </c>
      <c r="G5" s="7"/>
      <c r="H5" s="7"/>
      <c r="I5" s="7"/>
      <c r="J5" s="31" t="s">
        <v>95</v>
      </c>
      <c r="K5" s="14" t="s">
        <v>95</v>
      </c>
      <c r="L5" s="14">
        <v>5</v>
      </c>
      <c r="M5" s="7"/>
      <c r="N5" s="7"/>
      <c r="O5" s="7"/>
      <c r="P5" s="7" t="s">
        <v>95</v>
      </c>
      <c r="Q5" s="58" t="s">
        <v>95</v>
      </c>
      <c r="R5" s="14">
        <v>5</v>
      </c>
      <c r="S5" s="7" t="s">
        <v>95</v>
      </c>
      <c r="T5" s="14">
        <v>5</v>
      </c>
      <c r="U5" s="7" t="s">
        <v>95</v>
      </c>
      <c r="V5" s="14">
        <v>5</v>
      </c>
      <c r="W5" s="17">
        <v>0.46666666666666667</v>
      </c>
      <c r="X5" s="14">
        <f>RANK(W5,$W$2:$W$6,1)</f>
        <v>2</v>
      </c>
      <c r="Y5" s="14">
        <f t="shared" si="6"/>
        <v>20</v>
      </c>
      <c r="Z5" s="14">
        <f t="shared" si="7"/>
        <v>5</v>
      </c>
    </row>
    <row r="6" spans="1:27" ht="15.5" x14ac:dyDescent="0.35">
      <c r="A6" s="33">
        <v>5</v>
      </c>
      <c r="B6" s="7" t="s">
        <v>19</v>
      </c>
      <c r="C6" s="7" t="s">
        <v>20</v>
      </c>
      <c r="D6" s="7">
        <v>2004</v>
      </c>
      <c r="E6" s="7"/>
      <c r="F6" s="7">
        <v>86.4</v>
      </c>
      <c r="G6" s="7"/>
      <c r="H6" s="7"/>
      <c r="I6" s="7"/>
      <c r="J6" s="31">
        <v>105</v>
      </c>
      <c r="K6" s="14">
        <f>J6-F6</f>
        <v>18.599999999999994</v>
      </c>
      <c r="L6" s="14">
        <f t="shared" si="1"/>
        <v>4</v>
      </c>
      <c r="M6" s="7"/>
      <c r="N6" s="7"/>
      <c r="O6" s="7"/>
      <c r="P6" s="7">
        <v>85</v>
      </c>
      <c r="Q6" s="58">
        <f t="shared" si="2"/>
        <v>-1.4000000000000057</v>
      </c>
      <c r="R6" s="14">
        <f t="shared" si="3"/>
        <v>4</v>
      </c>
      <c r="S6" s="7">
        <v>76</v>
      </c>
      <c r="T6" s="14">
        <f t="shared" si="4"/>
        <v>4</v>
      </c>
      <c r="U6" s="7">
        <v>39</v>
      </c>
      <c r="V6" s="14">
        <f t="shared" si="5"/>
        <v>4</v>
      </c>
      <c r="W6" s="17">
        <v>0.58611111111111114</v>
      </c>
      <c r="X6" s="14">
        <f>RANK(W6,$W$2:$W$6,1)</f>
        <v>4</v>
      </c>
      <c r="Y6" s="14">
        <f t="shared" si="6"/>
        <v>16</v>
      </c>
      <c r="Z6" s="14">
        <f t="shared" si="7"/>
        <v>4</v>
      </c>
    </row>
    <row r="7" spans="1:27" ht="15.5" hidden="1" x14ac:dyDescent="0.35">
      <c r="A7" s="28"/>
      <c r="B7" s="28"/>
      <c r="C7" s="28"/>
      <c r="D7" s="28"/>
      <c r="E7" s="28"/>
      <c r="F7" s="28"/>
      <c r="G7" s="28"/>
      <c r="H7" s="28"/>
      <c r="I7" s="28"/>
      <c r="J7" s="34">
        <f t="shared" ref="J7:J19" si="8">(MAX(G7:I7))</f>
        <v>0</v>
      </c>
      <c r="K7" s="14">
        <f t="shared" ref="K7:K10" si="9">J7-F7</f>
        <v>0</v>
      </c>
      <c r="L7" s="14" t="e">
        <f t="shared" si="1"/>
        <v>#N/A</v>
      </c>
      <c r="M7" s="28"/>
      <c r="N7" s="28"/>
      <c r="O7" s="28"/>
      <c r="P7" s="28">
        <f t="shared" ref="P7:P19" si="10">(MAX(M7:O7))</f>
        <v>0</v>
      </c>
      <c r="Q7" s="58">
        <f t="shared" si="2"/>
        <v>0</v>
      </c>
      <c r="R7" s="14" t="e">
        <f t="shared" si="3"/>
        <v>#N/A</v>
      </c>
      <c r="S7" s="28"/>
      <c r="T7" s="7" t="e">
        <f t="shared" si="4"/>
        <v>#N/A</v>
      </c>
      <c r="U7" s="28"/>
      <c r="V7" s="28"/>
      <c r="W7" s="28"/>
      <c r="X7" s="28"/>
      <c r="Y7" s="28" t="e">
        <f>#REF!+V7+X7</f>
        <v>#REF!</v>
      </c>
      <c r="Z7" s="14" t="e">
        <f t="shared" si="7"/>
        <v>#REF!</v>
      </c>
    </row>
    <row r="8" spans="1:27" ht="15.5" hidden="1" x14ac:dyDescent="0.35">
      <c r="A8" s="2"/>
      <c r="B8" s="2"/>
      <c r="C8" s="2"/>
      <c r="D8" s="2"/>
      <c r="E8" s="2"/>
      <c r="F8" s="2"/>
      <c r="G8" s="2"/>
      <c r="H8" s="2"/>
      <c r="I8" s="2"/>
      <c r="J8" s="21">
        <f t="shared" si="8"/>
        <v>0</v>
      </c>
      <c r="K8" s="14">
        <f t="shared" si="9"/>
        <v>0</v>
      </c>
      <c r="L8" s="14" t="e">
        <f t="shared" si="1"/>
        <v>#N/A</v>
      </c>
      <c r="M8" s="2"/>
      <c r="N8" s="2"/>
      <c r="O8" s="2"/>
      <c r="P8" s="2">
        <f t="shared" si="10"/>
        <v>0</v>
      </c>
      <c r="Q8" s="58">
        <f t="shared" si="2"/>
        <v>0</v>
      </c>
      <c r="R8" s="14" t="e">
        <f t="shared" si="3"/>
        <v>#N/A</v>
      </c>
      <c r="S8" s="2"/>
      <c r="T8" s="7" t="e">
        <f t="shared" si="4"/>
        <v>#N/A</v>
      </c>
      <c r="U8" s="2"/>
      <c r="V8" s="2"/>
      <c r="W8" s="2"/>
      <c r="X8" s="2"/>
      <c r="Y8" s="2" t="e">
        <f>#REF!+V8+X8</f>
        <v>#REF!</v>
      </c>
      <c r="Z8" s="14" t="e">
        <f t="shared" si="7"/>
        <v>#REF!</v>
      </c>
    </row>
    <row r="9" spans="1:27" ht="15.5" hidden="1" x14ac:dyDescent="0.35">
      <c r="A9" s="2"/>
      <c r="B9" s="2"/>
      <c r="C9" s="2"/>
      <c r="D9" s="2"/>
      <c r="E9" s="2"/>
      <c r="F9" s="2"/>
      <c r="G9" s="2"/>
      <c r="H9" s="2"/>
      <c r="I9" s="2"/>
      <c r="J9" s="21">
        <f t="shared" si="8"/>
        <v>0</v>
      </c>
      <c r="K9" s="14">
        <f t="shared" si="9"/>
        <v>0</v>
      </c>
      <c r="L9" s="14" t="e">
        <f t="shared" si="1"/>
        <v>#N/A</v>
      </c>
      <c r="M9" s="2"/>
      <c r="N9" s="2"/>
      <c r="O9" s="2"/>
      <c r="P9" s="2">
        <f t="shared" si="10"/>
        <v>0</v>
      </c>
      <c r="Q9" s="58">
        <f t="shared" si="2"/>
        <v>0</v>
      </c>
      <c r="R9" s="14" t="e">
        <f t="shared" si="3"/>
        <v>#N/A</v>
      </c>
      <c r="S9" s="2"/>
      <c r="T9" s="7" t="e">
        <f t="shared" si="4"/>
        <v>#N/A</v>
      </c>
      <c r="U9" s="2"/>
      <c r="V9" s="2"/>
      <c r="W9" s="2"/>
      <c r="X9" s="2"/>
      <c r="Y9" s="2" t="e">
        <f>#REF!+V9+X9</f>
        <v>#REF!</v>
      </c>
      <c r="Z9" s="14" t="e">
        <f t="shared" si="7"/>
        <v>#REF!</v>
      </c>
    </row>
    <row r="10" spans="1:27" ht="15.5" hidden="1" x14ac:dyDescent="0.35">
      <c r="A10" s="2"/>
      <c r="B10" s="2"/>
      <c r="C10" s="2"/>
      <c r="D10" s="2"/>
      <c r="E10" s="2"/>
      <c r="F10" s="2"/>
      <c r="G10" s="2"/>
      <c r="H10" s="2"/>
      <c r="I10" s="2"/>
      <c r="J10" s="21">
        <f t="shared" si="8"/>
        <v>0</v>
      </c>
      <c r="K10" s="14">
        <f t="shared" si="9"/>
        <v>0</v>
      </c>
      <c r="L10" s="14" t="e">
        <f t="shared" si="1"/>
        <v>#N/A</v>
      </c>
      <c r="M10" s="2"/>
      <c r="N10" s="2"/>
      <c r="O10" s="2"/>
      <c r="P10" s="2">
        <f t="shared" si="10"/>
        <v>0</v>
      </c>
      <c r="Q10" s="58">
        <f t="shared" si="2"/>
        <v>0</v>
      </c>
      <c r="R10" s="14" t="e">
        <f t="shared" si="3"/>
        <v>#N/A</v>
      </c>
      <c r="S10" s="2"/>
      <c r="T10" s="7" t="e">
        <f t="shared" si="4"/>
        <v>#N/A</v>
      </c>
      <c r="U10" s="2"/>
      <c r="V10" s="2"/>
      <c r="W10" s="2"/>
      <c r="X10" s="2"/>
      <c r="Y10" s="2" t="e">
        <f>#REF!+V10+X10</f>
        <v>#REF!</v>
      </c>
      <c r="Z10" s="14" t="e">
        <f t="shared" si="7"/>
        <v>#REF!</v>
      </c>
    </row>
    <row r="11" spans="1:27" ht="15.5" hidden="1" x14ac:dyDescent="0.35">
      <c r="A11" s="2"/>
      <c r="B11" s="2"/>
      <c r="C11" s="2"/>
      <c r="D11" s="2"/>
      <c r="E11" s="2"/>
      <c r="F11" s="2"/>
      <c r="G11" s="2"/>
      <c r="H11" s="2"/>
      <c r="I11" s="2"/>
      <c r="J11" s="21">
        <f t="shared" si="8"/>
        <v>0</v>
      </c>
      <c r="M11" s="2"/>
      <c r="N11" s="2"/>
      <c r="O11" s="2"/>
      <c r="P11" s="2">
        <f t="shared" si="10"/>
        <v>0</v>
      </c>
      <c r="S11" s="2"/>
      <c r="T11" s="7" t="e">
        <f t="shared" si="4"/>
        <v>#N/A</v>
      </c>
      <c r="U11" s="2"/>
      <c r="V11" s="2"/>
      <c r="W11" s="2"/>
      <c r="X11" s="2"/>
      <c r="Y11" s="2" t="e">
        <f>#REF!+V11+X11</f>
        <v>#REF!</v>
      </c>
      <c r="Z11" s="14" t="e">
        <f t="shared" si="7"/>
        <v>#REF!</v>
      </c>
    </row>
    <row r="12" spans="1:27" ht="15.5" hidden="1" x14ac:dyDescent="0.35">
      <c r="A12" s="2"/>
      <c r="B12" s="2"/>
      <c r="C12" s="2"/>
      <c r="D12" s="2"/>
      <c r="E12" s="2"/>
      <c r="F12" s="2"/>
      <c r="G12" s="2"/>
      <c r="H12" s="2"/>
      <c r="I12" s="2"/>
      <c r="J12" s="21">
        <f t="shared" si="8"/>
        <v>0</v>
      </c>
      <c r="M12" s="2"/>
      <c r="N12" s="2"/>
      <c r="O12" s="2"/>
      <c r="P12" s="2">
        <f t="shared" si="10"/>
        <v>0</v>
      </c>
      <c r="S12" s="2"/>
      <c r="T12" s="7" t="e">
        <f t="shared" si="4"/>
        <v>#N/A</v>
      </c>
      <c r="U12" s="2"/>
      <c r="V12" s="2"/>
      <c r="W12" s="2"/>
      <c r="X12" s="2"/>
      <c r="Y12" s="2" t="e">
        <f>#REF!+V12+X12</f>
        <v>#REF!</v>
      </c>
      <c r="Z12" s="14" t="e">
        <f t="shared" si="7"/>
        <v>#REF!</v>
      </c>
    </row>
    <row r="13" spans="1:27" ht="15.5" hidden="1" x14ac:dyDescent="0.35">
      <c r="A13" s="2"/>
      <c r="B13" s="2"/>
      <c r="C13" s="2"/>
      <c r="D13" s="2"/>
      <c r="E13" s="2"/>
      <c r="F13" s="2"/>
      <c r="G13" s="2"/>
      <c r="H13" s="2"/>
      <c r="I13" s="2"/>
      <c r="J13" s="21">
        <f t="shared" si="8"/>
        <v>0</v>
      </c>
      <c r="M13" s="2"/>
      <c r="N13" s="2"/>
      <c r="O13" s="2"/>
      <c r="P13" s="2">
        <f t="shared" si="10"/>
        <v>0</v>
      </c>
      <c r="S13" s="2"/>
      <c r="T13" s="7" t="e">
        <f t="shared" si="4"/>
        <v>#N/A</v>
      </c>
      <c r="U13" s="2"/>
      <c r="V13" s="2"/>
      <c r="W13" s="2"/>
      <c r="X13" s="2"/>
      <c r="Y13" s="2" t="e">
        <f>#REF!+V13+X13</f>
        <v>#REF!</v>
      </c>
      <c r="Z13" s="14" t="e">
        <f t="shared" si="7"/>
        <v>#REF!</v>
      </c>
    </row>
    <row r="14" spans="1:27" ht="15.5" hidden="1" x14ac:dyDescent="0.35">
      <c r="A14" s="2"/>
      <c r="B14" s="2"/>
      <c r="C14" s="2"/>
      <c r="D14" s="2"/>
      <c r="E14" s="2"/>
      <c r="F14" s="2"/>
      <c r="G14" s="2"/>
      <c r="H14" s="2"/>
      <c r="I14" s="2"/>
      <c r="J14" s="21">
        <f t="shared" si="8"/>
        <v>0</v>
      </c>
      <c r="M14" s="2"/>
      <c r="N14" s="2"/>
      <c r="O14" s="2"/>
      <c r="P14" s="2">
        <f t="shared" si="10"/>
        <v>0</v>
      </c>
      <c r="S14" s="2"/>
      <c r="T14" s="7" t="e">
        <f t="shared" si="4"/>
        <v>#N/A</v>
      </c>
      <c r="U14" s="2"/>
      <c r="V14" s="2"/>
      <c r="W14" s="2"/>
      <c r="X14" s="2"/>
      <c r="Y14" s="2" t="e">
        <f>#REF!+V14+X14</f>
        <v>#REF!</v>
      </c>
      <c r="Z14" s="14" t="e">
        <f t="shared" si="7"/>
        <v>#REF!</v>
      </c>
    </row>
    <row r="15" spans="1:27" ht="15.5" hidden="1" x14ac:dyDescent="0.35">
      <c r="A15" s="2"/>
      <c r="B15" s="2"/>
      <c r="C15" s="2"/>
      <c r="D15" s="2"/>
      <c r="E15" s="2"/>
      <c r="F15" s="2"/>
      <c r="G15" s="2"/>
      <c r="H15" s="2"/>
      <c r="I15" s="2"/>
      <c r="J15" s="21">
        <f t="shared" si="8"/>
        <v>0</v>
      </c>
      <c r="M15" s="2"/>
      <c r="N15" s="2"/>
      <c r="O15" s="2"/>
      <c r="P15" s="2">
        <f t="shared" si="10"/>
        <v>0</v>
      </c>
      <c r="S15" s="2"/>
      <c r="T15" s="7" t="e">
        <f t="shared" si="4"/>
        <v>#N/A</v>
      </c>
      <c r="U15" s="2"/>
      <c r="V15" s="2"/>
      <c r="W15" s="2"/>
      <c r="X15" s="2"/>
      <c r="Y15" s="2" t="e">
        <f>#REF!+V15+X15</f>
        <v>#REF!</v>
      </c>
      <c r="Z15" s="14" t="e">
        <f t="shared" si="7"/>
        <v>#REF!</v>
      </c>
    </row>
    <row r="16" spans="1:27" ht="15.5" hidden="1" x14ac:dyDescent="0.35">
      <c r="A16" s="2"/>
      <c r="B16" s="2"/>
      <c r="C16" s="2"/>
      <c r="D16" s="2"/>
      <c r="E16" s="2"/>
      <c r="F16" s="2"/>
      <c r="G16" s="2"/>
      <c r="H16" s="2"/>
      <c r="I16" s="2"/>
      <c r="J16" s="21">
        <f t="shared" si="8"/>
        <v>0</v>
      </c>
      <c r="M16" s="2"/>
      <c r="N16" s="2"/>
      <c r="O16" s="2"/>
      <c r="P16" s="2">
        <f t="shared" si="10"/>
        <v>0</v>
      </c>
      <c r="S16" s="2"/>
      <c r="T16" s="7" t="e">
        <f t="shared" si="4"/>
        <v>#N/A</v>
      </c>
      <c r="U16" s="2"/>
      <c r="V16" s="2"/>
      <c r="W16" s="2"/>
      <c r="X16" s="2"/>
      <c r="Y16" s="2" t="e">
        <f>#REF!+V16+X16</f>
        <v>#REF!</v>
      </c>
      <c r="Z16" s="14" t="e">
        <f t="shared" si="7"/>
        <v>#REF!</v>
      </c>
    </row>
    <row r="17" spans="1:26" ht="15.5" hidden="1" x14ac:dyDescent="0.35">
      <c r="A17" s="2"/>
      <c r="B17" s="2"/>
      <c r="C17" s="2"/>
      <c r="D17" s="2"/>
      <c r="E17" s="2"/>
      <c r="F17" s="2"/>
      <c r="G17" s="2"/>
      <c r="H17" s="2"/>
      <c r="I17" s="2"/>
      <c r="J17" s="21">
        <f t="shared" si="8"/>
        <v>0</v>
      </c>
      <c r="M17" s="2"/>
      <c r="N17" s="2"/>
      <c r="O17" s="2"/>
      <c r="P17" s="2">
        <f t="shared" si="10"/>
        <v>0</v>
      </c>
      <c r="S17" s="2"/>
      <c r="T17" s="7" t="e">
        <f t="shared" si="4"/>
        <v>#N/A</v>
      </c>
      <c r="U17" s="2"/>
      <c r="V17" s="2"/>
      <c r="W17" s="2"/>
      <c r="X17" s="2"/>
      <c r="Y17" s="2" t="e">
        <f>#REF!+V17+X17</f>
        <v>#REF!</v>
      </c>
      <c r="Z17" s="14" t="e">
        <f t="shared" si="7"/>
        <v>#REF!</v>
      </c>
    </row>
    <row r="18" spans="1:26" ht="15.5" hidden="1" x14ac:dyDescent="0.35">
      <c r="A18" s="2"/>
      <c r="B18" s="2"/>
      <c r="C18" s="2"/>
      <c r="D18" s="2"/>
      <c r="E18" s="2"/>
      <c r="F18" s="2"/>
      <c r="G18" s="2"/>
      <c r="H18" s="2"/>
      <c r="I18" s="2"/>
      <c r="J18" s="21">
        <f t="shared" si="8"/>
        <v>0</v>
      </c>
      <c r="M18" s="2"/>
      <c r="N18" s="2"/>
      <c r="O18" s="2"/>
      <c r="P18" s="2">
        <f t="shared" si="10"/>
        <v>0</v>
      </c>
      <c r="S18" s="2"/>
      <c r="T18" s="7" t="e">
        <f t="shared" si="4"/>
        <v>#N/A</v>
      </c>
      <c r="U18" s="2"/>
      <c r="V18" s="2"/>
      <c r="W18" s="2"/>
      <c r="X18" s="2"/>
      <c r="Y18" s="2" t="e">
        <f>#REF!+V18+X18</f>
        <v>#REF!</v>
      </c>
      <c r="Z18" s="14" t="e">
        <f t="shared" si="7"/>
        <v>#REF!</v>
      </c>
    </row>
    <row r="19" spans="1:26" ht="15.5" hidden="1" x14ac:dyDescent="0.35">
      <c r="A19" s="2"/>
      <c r="B19" s="2"/>
      <c r="C19" s="2"/>
      <c r="D19" s="2"/>
      <c r="E19" s="2"/>
      <c r="F19" s="2"/>
      <c r="G19" s="2"/>
      <c r="H19" s="2"/>
      <c r="I19" s="2"/>
      <c r="J19" s="21">
        <f t="shared" si="8"/>
        <v>0</v>
      </c>
      <c r="M19" s="2"/>
      <c r="N19" s="2"/>
      <c r="O19" s="2"/>
      <c r="P19" s="2">
        <f t="shared" si="10"/>
        <v>0</v>
      </c>
      <c r="S19" s="2"/>
      <c r="T19" s="7" t="e">
        <f t="shared" si="4"/>
        <v>#N/A</v>
      </c>
      <c r="U19" s="2"/>
      <c r="V19" s="2"/>
      <c r="W19" s="2"/>
      <c r="X19" s="2"/>
      <c r="Y19" s="2" t="e">
        <f>#REF!+V19+X19</f>
        <v>#REF!</v>
      </c>
      <c r="Z19" s="14" t="e">
        <f t="shared" si="7"/>
        <v>#REF!</v>
      </c>
    </row>
  </sheetData>
  <mergeCells count="2">
    <mergeCell ref="G1:I1"/>
    <mergeCell ref="M1:O1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N7"/>
  <sheetViews>
    <sheetView workbookViewId="0">
      <selection activeCell="D8" sqref="D8"/>
    </sheetView>
  </sheetViews>
  <sheetFormatPr defaultColWidth="11.25" defaultRowHeight="15" customHeight="1" x14ac:dyDescent="0.35"/>
  <cols>
    <col min="1" max="1" width="2.33203125" style="20" customWidth="1"/>
    <col min="2" max="2" width="33.1640625" style="20" customWidth="1"/>
    <col min="3" max="3" width="13.83203125" style="20" customWidth="1"/>
    <col min="4" max="4" width="9.08203125" style="20" bestFit="1" customWidth="1"/>
    <col min="5" max="5" width="6.83203125" style="20" bestFit="1" customWidth="1"/>
    <col min="6" max="6" width="7.9140625" style="20" bestFit="1" customWidth="1"/>
    <col min="7" max="7" width="9.9140625" style="20" bestFit="1" customWidth="1"/>
    <col min="8" max="8" width="7" style="20" customWidth="1"/>
    <col min="9" max="9" width="7.58203125" style="20" bestFit="1" customWidth="1"/>
    <col min="10" max="10" width="7" style="20" customWidth="1"/>
    <col min="11" max="11" width="11.5" style="20" bestFit="1" customWidth="1"/>
    <col min="12" max="13" width="7" style="20" customWidth="1"/>
    <col min="14" max="14" width="7.83203125" style="20" bestFit="1" customWidth="1"/>
    <col min="15" max="26" width="6.9140625" style="20" customWidth="1"/>
    <col min="27" max="16384" width="11.25" style="20"/>
  </cols>
  <sheetData>
    <row r="1" spans="1:14" ht="15.5" x14ac:dyDescent="0.35">
      <c r="A1" s="9"/>
      <c r="B1" s="9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9</v>
      </c>
      <c r="H1" s="2" t="s">
        <v>8</v>
      </c>
      <c r="I1" s="2" t="s">
        <v>10</v>
      </c>
      <c r="J1" s="2" t="s">
        <v>8</v>
      </c>
      <c r="K1" s="2" t="s">
        <v>11</v>
      </c>
      <c r="L1" s="2" t="s">
        <v>8</v>
      </c>
      <c r="M1" s="2" t="s">
        <v>12</v>
      </c>
      <c r="N1" s="2" t="s">
        <v>13</v>
      </c>
    </row>
    <row r="2" spans="1:14" ht="15.5" x14ac:dyDescent="0.35">
      <c r="A2" s="33">
        <v>1</v>
      </c>
      <c r="B2" s="7" t="s">
        <v>43</v>
      </c>
      <c r="C2" s="8" t="s">
        <v>18</v>
      </c>
      <c r="D2" s="2">
        <v>2011</v>
      </c>
      <c r="E2" s="49"/>
      <c r="F2" s="2"/>
      <c r="G2" s="2">
        <v>75</v>
      </c>
      <c r="H2" s="59">
        <f>RANK(G2,$G$2:$G$7,0)</f>
        <v>3</v>
      </c>
      <c r="I2" s="2">
        <v>96</v>
      </c>
      <c r="J2" s="59">
        <f>RANK(I2,$I$2:$I$7,0)</f>
        <v>4</v>
      </c>
      <c r="K2" s="16">
        <v>0.27500000000000002</v>
      </c>
      <c r="L2" s="59">
        <f>RANK(K2,$K$2:$K$7,1)</f>
        <v>1</v>
      </c>
      <c r="M2" s="2">
        <f>SUM(H2,J2,L2)</f>
        <v>8</v>
      </c>
      <c r="N2" s="61">
        <f>RANK(M2,$M$2:$M$7,1)</f>
        <v>3</v>
      </c>
    </row>
    <row r="3" spans="1:14" ht="15.5" x14ac:dyDescent="0.35">
      <c r="A3" s="33">
        <v>2</v>
      </c>
      <c r="B3" s="7" t="s">
        <v>45</v>
      </c>
      <c r="C3" s="8" t="s">
        <v>20</v>
      </c>
      <c r="D3" s="2">
        <v>2011</v>
      </c>
      <c r="E3" s="49"/>
      <c r="F3" s="2"/>
      <c r="G3" s="2">
        <v>68</v>
      </c>
      <c r="H3" s="59">
        <f t="shared" ref="H3:H7" si="0">RANK(G3,$G$2:$G$7,0)</f>
        <v>4</v>
      </c>
      <c r="I3" s="2">
        <v>97</v>
      </c>
      <c r="J3" s="59">
        <f t="shared" ref="J3:J7" si="1">RANK(I3,$I$2:$I$7,0)</f>
        <v>3</v>
      </c>
      <c r="K3" s="16">
        <v>0.33194444444444443</v>
      </c>
      <c r="L3" s="59">
        <f t="shared" ref="L3:L7" si="2">RANK(K3,$K$2:$K$7,1)</f>
        <v>5</v>
      </c>
      <c r="M3" s="2">
        <f t="shared" ref="M3:M7" si="3">SUM(H3,J3,L3)</f>
        <v>12</v>
      </c>
      <c r="N3" s="59">
        <f t="shared" ref="N3:N7" si="4">RANK(M3,$M$2:$M$7,1)</f>
        <v>4</v>
      </c>
    </row>
    <row r="4" spans="1:14" ht="15.5" x14ac:dyDescent="0.35">
      <c r="A4" s="33">
        <v>3</v>
      </c>
      <c r="B4" s="26" t="s">
        <v>65</v>
      </c>
      <c r="C4" s="11" t="s">
        <v>32</v>
      </c>
      <c r="D4" s="9">
        <v>2012</v>
      </c>
      <c r="E4" s="50"/>
      <c r="F4" s="9"/>
      <c r="G4" s="9">
        <v>59</v>
      </c>
      <c r="H4" s="59">
        <f t="shared" si="0"/>
        <v>5</v>
      </c>
      <c r="I4" s="9">
        <v>85</v>
      </c>
      <c r="J4" s="59">
        <f t="shared" si="1"/>
        <v>5</v>
      </c>
      <c r="K4" s="51">
        <v>0.42152777777777778</v>
      </c>
      <c r="L4" s="59">
        <f t="shared" si="2"/>
        <v>6</v>
      </c>
      <c r="M4" s="2">
        <f t="shared" si="3"/>
        <v>16</v>
      </c>
      <c r="N4" s="59">
        <f t="shared" si="4"/>
        <v>6</v>
      </c>
    </row>
    <row r="5" spans="1:14" ht="15.5" x14ac:dyDescent="0.35">
      <c r="A5" s="33">
        <v>4</v>
      </c>
      <c r="B5" s="26" t="s">
        <v>44</v>
      </c>
      <c r="C5" s="12" t="s">
        <v>32</v>
      </c>
      <c r="D5" s="52">
        <v>2011</v>
      </c>
      <c r="E5" s="53"/>
      <c r="F5" s="52"/>
      <c r="G5" s="52">
        <v>41</v>
      </c>
      <c r="H5" s="59">
        <f t="shared" si="0"/>
        <v>6</v>
      </c>
      <c r="I5" s="52">
        <v>54</v>
      </c>
      <c r="J5" s="59">
        <f t="shared" si="1"/>
        <v>6</v>
      </c>
      <c r="K5" s="54">
        <v>0.27638888888888891</v>
      </c>
      <c r="L5" s="59">
        <f t="shared" si="2"/>
        <v>2</v>
      </c>
      <c r="M5" s="2">
        <f t="shared" si="3"/>
        <v>14</v>
      </c>
      <c r="N5" s="59">
        <f t="shared" si="4"/>
        <v>5</v>
      </c>
    </row>
    <row r="6" spans="1:14" ht="15.5" x14ac:dyDescent="0.35">
      <c r="A6" s="33">
        <v>5</v>
      </c>
      <c r="B6" s="26" t="s">
        <v>102</v>
      </c>
      <c r="C6" s="7" t="s">
        <v>22</v>
      </c>
      <c r="D6" s="7">
        <v>2011</v>
      </c>
      <c r="E6" s="46"/>
      <c r="F6" s="7"/>
      <c r="G6" s="7">
        <v>79</v>
      </c>
      <c r="H6" s="59">
        <f t="shared" si="0"/>
        <v>1</v>
      </c>
      <c r="I6" s="7">
        <v>102</v>
      </c>
      <c r="J6" s="59">
        <f t="shared" si="1"/>
        <v>2</v>
      </c>
      <c r="K6" s="17">
        <v>0.28263888888888888</v>
      </c>
      <c r="L6" s="59">
        <f t="shared" si="2"/>
        <v>3</v>
      </c>
      <c r="M6" s="2">
        <f t="shared" si="3"/>
        <v>6</v>
      </c>
      <c r="N6" s="61">
        <f t="shared" si="4"/>
        <v>1</v>
      </c>
    </row>
    <row r="7" spans="1:14" ht="15.5" x14ac:dyDescent="0.35">
      <c r="A7" s="33">
        <v>6</v>
      </c>
      <c r="B7" s="7" t="s">
        <v>103</v>
      </c>
      <c r="C7" s="7" t="s">
        <v>22</v>
      </c>
      <c r="D7" s="7">
        <v>2011</v>
      </c>
      <c r="E7" s="46"/>
      <c r="F7" s="7"/>
      <c r="G7" s="7">
        <v>76</v>
      </c>
      <c r="H7" s="59">
        <f t="shared" si="0"/>
        <v>2</v>
      </c>
      <c r="I7" s="7">
        <v>109</v>
      </c>
      <c r="J7" s="59">
        <f t="shared" si="1"/>
        <v>1</v>
      </c>
      <c r="K7" s="55">
        <v>0.31527777777777777</v>
      </c>
      <c r="L7" s="59">
        <f t="shared" si="2"/>
        <v>4</v>
      </c>
      <c r="M7" s="2">
        <f t="shared" si="3"/>
        <v>7</v>
      </c>
      <c r="N7" s="61">
        <f t="shared" si="4"/>
        <v>2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O6"/>
  <sheetViews>
    <sheetView workbookViewId="0">
      <selection activeCell="M6" sqref="M6"/>
    </sheetView>
  </sheetViews>
  <sheetFormatPr defaultColWidth="11.25" defaultRowHeight="15" customHeight="1" x14ac:dyDescent="0.35"/>
  <cols>
    <col min="1" max="1" width="2.5" style="40" customWidth="1"/>
    <col min="2" max="2" width="17.33203125" style="20" customWidth="1"/>
    <col min="3" max="3" width="12.83203125" style="20" customWidth="1"/>
    <col min="4" max="4" width="6.9140625" style="20" customWidth="1"/>
    <col min="5" max="5" width="6.83203125" style="20" bestFit="1" customWidth="1"/>
    <col min="6" max="6" width="7.9140625" style="20" bestFit="1" customWidth="1"/>
    <col min="7" max="7" width="9.9140625" style="20" bestFit="1" customWidth="1"/>
    <col min="8" max="8" width="7" style="20" customWidth="1"/>
    <col min="9" max="9" width="7.58203125" style="20" bestFit="1" customWidth="1"/>
    <col min="10" max="10" width="7" style="20" customWidth="1"/>
    <col min="11" max="11" width="11.5" style="20" bestFit="1" customWidth="1"/>
    <col min="12" max="12" width="6.83203125" style="20" bestFit="1" customWidth="1"/>
    <col min="13" max="13" width="7" style="20" customWidth="1"/>
    <col min="14" max="14" width="7.83203125" style="20" bestFit="1" customWidth="1"/>
    <col min="15" max="26" width="6.9140625" style="20" customWidth="1"/>
    <col min="27" max="16384" width="11.25" style="20"/>
  </cols>
  <sheetData>
    <row r="1" spans="1:15" ht="15.5" x14ac:dyDescent="0.35">
      <c r="A1" s="39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9</v>
      </c>
      <c r="H1" s="9" t="s">
        <v>8</v>
      </c>
      <c r="I1" s="9" t="s">
        <v>10</v>
      </c>
      <c r="J1" s="9" t="s">
        <v>8</v>
      </c>
      <c r="K1" s="9" t="s">
        <v>34</v>
      </c>
      <c r="L1" s="9" t="s">
        <v>8</v>
      </c>
      <c r="M1" s="9" t="s">
        <v>12</v>
      </c>
      <c r="N1" s="9" t="s">
        <v>13</v>
      </c>
    </row>
    <row r="2" spans="1:15" ht="15.5" x14ac:dyDescent="0.35">
      <c r="A2" s="56">
        <v>1</v>
      </c>
      <c r="B2" s="26" t="s">
        <v>63</v>
      </c>
      <c r="C2" s="7" t="s">
        <v>32</v>
      </c>
      <c r="D2" s="7">
        <v>2013</v>
      </c>
      <c r="E2" s="46"/>
      <c r="F2" s="7"/>
      <c r="G2" s="7">
        <v>87</v>
      </c>
      <c r="H2" s="14">
        <f>RANK(G2,$G$2:$G$6,0)</f>
        <v>4</v>
      </c>
      <c r="I2" s="7">
        <v>157</v>
      </c>
      <c r="J2" s="14">
        <f>RANK(I2,$I$2:$I$6,0)</f>
        <v>1</v>
      </c>
      <c r="K2" s="17">
        <v>0.31458333333333333</v>
      </c>
      <c r="L2" s="14">
        <f>RANK(K2,$K$2:$K$6,1)</f>
        <v>4</v>
      </c>
      <c r="M2" s="14">
        <f>SUM(H2,J2,L2)</f>
        <v>9</v>
      </c>
      <c r="N2" s="62">
        <f>RANK(M2,$M$2:$M$6,1)</f>
        <v>2</v>
      </c>
      <c r="O2" s="20" t="s">
        <v>100</v>
      </c>
    </row>
    <row r="3" spans="1:15" ht="15.5" x14ac:dyDescent="0.35">
      <c r="A3" s="56">
        <v>2</v>
      </c>
      <c r="B3" s="24" t="s">
        <v>75</v>
      </c>
      <c r="C3" s="7" t="s">
        <v>32</v>
      </c>
      <c r="D3" s="7"/>
      <c r="E3" s="46"/>
      <c r="F3" s="7"/>
      <c r="G3" s="7">
        <v>90</v>
      </c>
      <c r="H3" s="14">
        <f t="shared" ref="H3:H6" si="0">RANK(G3,$G$2:$G$6,0)</f>
        <v>3</v>
      </c>
      <c r="I3" s="7">
        <v>153</v>
      </c>
      <c r="J3" s="14">
        <f t="shared" ref="J3:J6" si="1">RANK(I3,$I$2:$I$6,0)</f>
        <v>3</v>
      </c>
      <c r="K3" s="17">
        <v>0.30555555555555558</v>
      </c>
      <c r="L3" s="14">
        <f>RANK(K3,$K$2:$K$6,1)</f>
        <v>3</v>
      </c>
      <c r="M3" s="14">
        <f t="shared" ref="M3:M6" si="2">SUM(H3,J3,L3)</f>
        <v>9</v>
      </c>
      <c r="N3" s="62">
        <f t="shared" ref="N3:N6" si="3">RANK(M3,$M$2:$M$6,1)</f>
        <v>2</v>
      </c>
    </row>
    <row r="4" spans="1:15" ht="15.5" x14ac:dyDescent="0.35">
      <c r="A4" s="56">
        <v>3</v>
      </c>
      <c r="B4" s="7" t="s">
        <v>47</v>
      </c>
      <c r="C4" s="7" t="s">
        <v>20</v>
      </c>
      <c r="D4" s="7">
        <v>2013</v>
      </c>
      <c r="E4" s="46"/>
      <c r="F4" s="7"/>
      <c r="G4" s="7">
        <v>108</v>
      </c>
      <c r="H4" s="14">
        <f t="shared" si="0"/>
        <v>1</v>
      </c>
      <c r="I4" s="7">
        <v>151</v>
      </c>
      <c r="J4" s="14">
        <f t="shared" si="1"/>
        <v>4</v>
      </c>
      <c r="K4" s="17">
        <v>0.2951388888888889</v>
      </c>
      <c r="L4" s="14">
        <f>RANK(K4,$K$2:$K$6,1)</f>
        <v>1</v>
      </c>
      <c r="M4" s="14">
        <f t="shared" si="2"/>
        <v>6</v>
      </c>
      <c r="N4" s="62">
        <f t="shared" si="3"/>
        <v>1</v>
      </c>
      <c r="O4" s="20" t="s">
        <v>99</v>
      </c>
    </row>
    <row r="5" spans="1:15" ht="15.5" x14ac:dyDescent="0.35">
      <c r="A5" s="56">
        <v>4</v>
      </c>
      <c r="B5" s="26" t="s">
        <v>62</v>
      </c>
      <c r="C5" s="7" t="s">
        <v>32</v>
      </c>
      <c r="D5" s="7">
        <v>2014</v>
      </c>
      <c r="E5" s="7"/>
      <c r="F5" s="7"/>
      <c r="G5" s="7">
        <v>70</v>
      </c>
      <c r="H5" s="14">
        <f t="shared" si="0"/>
        <v>5</v>
      </c>
      <c r="I5" s="7">
        <v>155</v>
      </c>
      <c r="J5" s="14">
        <f t="shared" si="1"/>
        <v>2</v>
      </c>
      <c r="K5" s="17">
        <v>0.33541666666666664</v>
      </c>
      <c r="L5" s="14">
        <f>RANK(K5,$K$2:$K$6,1)</f>
        <v>5</v>
      </c>
      <c r="M5" s="14">
        <f t="shared" si="2"/>
        <v>12</v>
      </c>
      <c r="N5" s="14">
        <f t="shared" si="3"/>
        <v>5</v>
      </c>
    </row>
    <row r="6" spans="1:15" ht="15.5" x14ac:dyDescent="0.35">
      <c r="A6" s="56">
        <v>5</v>
      </c>
      <c r="B6" s="26" t="s">
        <v>46</v>
      </c>
      <c r="C6" s="7" t="s">
        <v>32</v>
      </c>
      <c r="D6" s="7">
        <v>2013</v>
      </c>
      <c r="E6" s="7"/>
      <c r="F6" s="7"/>
      <c r="G6" s="7">
        <v>91</v>
      </c>
      <c r="H6" s="14">
        <f t="shared" si="0"/>
        <v>2</v>
      </c>
      <c r="I6" s="7">
        <v>120</v>
      </c>
      <c r="J6" s="14">
        <f t="shared" si="1"/>
        <v>5</v>
      </c>
      <c r="K6" s="17">
        <v>0.3</v>
      </c>
      <c r="L6" s="14">
        <f>RANK(K6,$K$2:$K$6,1)</f>
        <v>2</v>
      </c>
      <c r="M6" s="14">
        <f t="shared" si="2"/>
        <v>9</v>
      </c>
      <c r="N6" s="62">
        <f t="shared" si="3"/>
        <v>2</v>
      </c>
      <c r="O6" s="20" t="s">
        <v>101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N3"/>
  <sheetViews>
    <sheetView workbookViewId="0">
      <selection activeCell="O4" sqref="O4"/>
    </sheetView>
  </sheetViews>
  <sheetFormatPr defaultColWidth="11.25" defaultRowHeight="15" customHeight="1" x14ac:dyDescent="0.35"/>
  <cols>
    <col min="1" max="1" width="1.75" bestFit="1" customWidth="1"/>
    <col min="2" max="2" width="21.9140625" customWidth="1"/>
    <col min="3" max="3" width="11.75" customWidth="1"/>
    <col min="4" max="4" width="9.08203125" bestFit="1" customWidth="1"/>
    <col min="5" max="5" width="6.83203125" bestFit="1" customWidth="1"/>
    <col min="6" max="6" width="7.9140625" bestFit="1" customWidth="1"/>
    <col min="7" max="7" width="9.9140625" bestFit="1" customWidth="1"/>
    <col min="8" max="8" width="7" customWidth="1"/>
    <col min="9" max="9" width="7.58203125" bestFit="1" customWidth="1"/>
    <col min="10" max="10" width="7" customWidth="1"/>
    <col min="11" max="11" width="11.5" bestFit="1" customWidth="1"/>
    <col min="12" max="13" width="7" customWidth="1"/>
    <col min="14" max="14" width="7.83203125" bestFit="1" customWidth="1"/>
    <col min="15" max="26" width="6.9140625" customWidth="1"/>
  </cols>
  <sheetData>
    <row r="1" spans="1:14" ht="15.5" x14ac:dyDescent="0.35">
      <c r="A1" s="5"/>
      <c r="B1" s="5" t="s">
        <v>0</v>
      </c>
      <c r="C1" s="4" t="s">
        <v>1</v>
      </c>
      <c r="D1" s="1" t="s">
        <v>2</v>
      </c>
      <c r="E1" s="1" t="s">
        <v>3</v>
      </c>
      <c r="F1" s="1" t="s">
        <v>4</v>
      </c>
      <c r="G1" s="1" t="s">
        <v>9</v>
      </c>
      <c r="H1" s="1" t="s">
        <v>8</v>
      </c>
      <c r="I1" s="1" t="s">
        <v>10</v>
      </c>
      <c r="J1" s="1" t="s">
        <v>8</v>
      </c>
      <c r="K1" s="1" t="s">
        <v>34</v>
      </c>
      <c r="L1" s="1" t="s">
        <v>8</v>
      </c>
      <c r="M1" s="1" t="s">
        <v>12</v>
      </c>
      <c r="N1" s="1" t="s">
        <v>13</v>
      </c>
    </row>
    <row r="2" spans="1:14" ht="15.5" x14ac:dyDescent="0.35">
      <c r="A2" s="5">
        <v>1</v>
      </c>
      <c r="B2" s="3" t="s">
        <v>56</v>
      </c>
      <c r="C2" s="32" t="s">
        <v>57</v>
      </c>
      <c r="D2" s="13">
        <v>2015</v>
      </c>
      <c r="E2" s="15"/>
      <c r="F2" s="5"/>
      <c r="G2" s="5">
        <v>67</v>
      </c>
      <c r="H2" s="14">
        <f>RANK(G2,$G$2:$G$3,0)</f>
        <v>1</v>
      </c>
      <c r="I2" s="5">
        <v>114</v>
      </c>
      <c r="J2" s="14">
        <f>RANK(I2,$I$2:$I$3,0)</f>
        <v>1</v>
      </c>
      <c r="K2" s="6">
        <v>0.30625000000000002</v>
      </c>
      <c r="L2" s="14">
        <f>RANK(K2,$K$2:$K$3,1)</f>
        <v>2</v>
      </c>
      <c r="M2" s="14">
        <f>SUM(H2,J2,L2)</f>
        <v>4</v>
      </c>
      <c r="N2" s="62">
        <f>RANK(M2,$M$2:$M$3,1)</f>
        <v>1</v>
      </c>
    </row>
    <row r="3" spans="1:14" ht="15.5" x14ac:dyDescent="0.35">
      <c r="A3" s="5">
        <v>2</v>
      </c>
      <c r="B3" s="10" t="s">
        <v>60</v>
      </c>
      <c r="C3" s="32" t="s">
        <v>32</v>
      </c>
      <c r="D3" s="13"/>
      <c r="E3" s="15"/>
      <c r="F3" s="5"/>
      <c r="G3" s="5">
        <v>45</v>
      </c>
      <c r="H3" s="14">
        <f>RANK(G3,$G$2:$G$3,0)</f>
        <v>2</v>
      </c>
      <c r="I3" s="5">
        <v>45</v>
      </c>
      <c r="J3" s="14">
        <f>RANK(I3,$I$2:$I$3,0)</f>
        <v>2</v>
      </c>
      <c r="K3" s="6">
        <v>0.29791666666666666</v>
      </c>
      <c r="L3" s="14">
        <f>RANK(K3,$K$2:$K$3,1)</f>
        <v>1</v>
      </c>
      <c r="M3" s="14">
        <f>SUM(H3,J3,L3)</f>
        <v>5</v>
      </c>
      <c r="N3" s="62">
        <f>RANK(M3,$M$2:$M$3,1)</f>
        <v>2</v>
      </c>
    </row>
  </sheetData>
  <pageMargins left="0.7" right="0.7" top="0.75" bottom="0.75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EF65-633B-4DAE-A617-C8F769FF9AB0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T14"/>
  <sheetViews>
    <sheetView workbookViewId="0">
      <selection activeCell="AA11" sqref="AA11"/>
    </sheetView>
  </sheetViews>
  <sheetFormatPr defaultColWidth="11.25" defaultRowHeight="15" customHeight="1" x14ac:dyDescent="0.35"/>
  <cols>
    <col min="1" max="1" width="2.75" style="40" bestFit="1" customWidth="1"/>
    <col min="2" max="2" width="18.6640625" style="20" customWidth="1"/>
    <col min="3" max="3" width="11.33203125" style="20" customWidth="1"/>
    <col min="4" max="4" width="9.08203125" style="20" bestFit="1" customWidth="1"/>
    <col min="5" max="5" width="4.6640625" style="20" customWidth="1"/>
    <col min="6" max="6" width="7.9140625" style="20" bestFit="1" customWidth="1"/>
    <col min="7" max="9" width="4.4140625" style="20" customWidth="1"/>
    <col min="10" max="10" width="7" style="20" customWidth="1"/>
    <col min="11" max="11" width="19.08203125" style="20" bestFit="1" customWidth="1"/>
    <col min="12" max="12" width="7" style="20" customWidth="1"/>
    <col min="13" max="15" width="5" style="20" customWidth="1"/>
    <col min="16" max="16" width="7" style="20" customWidth="1"/>
    <col min="17" max="17" width="19.08203125" style="20" bestFit="1" customWidth="1"/>
    <col min="18" max="18" width="7" style="20" customWidth="1"/>
    <col min="19" max="19" width="9.9140625" style="20" bestFit="1" customWidth="1"/>
    <col min="20" max="20" width="7" style="20" customWidth="1"/>
    <col min="21" max="21" width="7.58203125" style="20" bestFit="1" customWidth="1"/>
    <col min="22" max="22" width="7" style="20" customWidth="1"/>
    <col min="23" max="23" width="11.5" style="20" bestFit="1" customWidth="1"/>
    <col min="24" max="24" width="6.83203125" style="20" bestFit="1" customWidth="1"/>
    <col min="25" max="25" width="7" style="20" customWidth="1"/>
    <col min="26" max="26" width="7.83203125" style="20" bestFit="1" customWidth="1"/>
    <col min="27" max="28" width="6.9140625" style="20" customWidth="1"/>
    <col min="29" max="29" width="14.25" style="20" customWidth="1"/>
    <col min="30" max="30" width="12.25" style="20" customWidth="1"/>
    <col min="31" max="31" width="6.9140625" style="20" customWidth="1"/>
    <col min="32" max="46" width="6.9140625" style="20" hidden="1" customWidth="1"/>
    <col min="47" max="16384" width="11.25" style="20"/>
  </cols>
  <sheetData>
    <row r="1" spans="1:46" ht="15.5" x14ac:dyDescent="0.35">
      <c r="A1" s="33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63" t="s">
        <v>5</v>
      </c>
      <c r="H1" s="64"/>
      <c r="I1" s="64"/>
      <c r="J1" s="35" t="s">
        <v>6</v>
      </c>
      <c r="K1" s="35" t="s">
        <v>97</v>
      </c>
      <c r="L1" s="35" t="s">
        <v>8</v>
      </c>
      <c r="M1" s="63" t="s">
        <v>7</v>
      </c>
      <c r="N1" s="64"/>
      <c r="O1" s="64"/>
      <c r="P1" s="35" t="s">
        <v>6</v>
      </c>
      <c r="Q1" s="35" t="s">
        <v>97</v>
      </c>
      <c r="R1" s="35" t="s">
        <v>8</v>
      </c>
      <c r="S1" s="7" t="s">
        <v>9</v>
      </c>
      <c r="T1" s="7" t="s">
        <v>8</v>
      </c>
      <c r="U1" s="7" t="s">
        <v>10</v>
      </c>
      <c r="V1" s="7" t="s">
        <v>8</v>
      </c>
      <c r="W1" s="7" t="s">
        <v>11</v>
      </c>
      <c r="X1" s="7" t="s">
        <v>8</v>
      </c>
      <c r="Y1" s="7" t="s">
        <v>12</v>
      </c>
      <c r="Z1" s="7" t="s">
        <v>13</v>
      </c>
    </row>
    <row r="2" spans="1:46" ht="15.5" x14ac:dyDescent="0.35">
      <c r="A2" s="33">
        <v>1</v>
      </c>
      <c r="B2" s="24" t="s">
        <v>70</v>
      </c>
      <c r="C2" s="7" t="s">
        <v>32</v>
      </c>
      <c r="D2" s="7">
        <v>2007</v>
      </c>
      <c r="E2" s="7"/>
      <c r="F2" s="7">
        <v>71.099999999999994</v>
      </c>
      <c r="G2" s="7"/>
      <c r="H2" s="7"/>
      <c r="I2" s="7"/>
      <c r="J2" s="31">
        <v>92.5</v>
      </c>
      <c r="K2" s="14">
        <f t="shared" ref="K2:K5" si="0">J2-F2</f>
        <v>21.400000000000006</v>
      </c>
      <c r="L2" s="14">
        <f>RANK(K2,$K$2:$K$10,0)</f>
        <v>6</v>
      </c>
      <c r="M2" s="7"/>
      <c r="N2" s="7"/>
      <c r="O2" s="7"/>
      <c r="P2" s="7">
        <v>85</v>
      </c>
      <c r="Q2" s="14">
        <f t="shared" ref="Q2:Q10" si="1">P2-F2</f>
        <v>13.900000000000006</v>
      </c>
      <c r="R2" s="14">
        <f>RANK(Q2,$Q$2:$Q$10,0)</f>
        <v>4</v>
      </c>
      <c r="S2" s="7">
        <v>53</v>
      </c>
      <c r="T2" s="14">
        <f>RANK(S2,$S$2:$S$10,0)</f>
        <v>5</v>
      </c>
      <c r="U2" s="7">
        <v>52</v>
      </c>
      <c r="V2" s="14">
        <f>RANK(U2,$U$2:$U$10,0)</f>
        <v>4</v>
      </c>
      <c r="W2" s="17">
        <v>0.48055555555555557</v>
      </c>
      <c r="X2" s="14">
        <f t="shared" ref="X2:X10" si="2">RANK(W2,$W$2:$W$10,1)</f>
        <v>2</v>
      </c>
      <c r="Y2" s="14">
        <f>SUM(L2,R2,T2,V2,X2)</f>
        <v>21</v>
      </c>
      <c r="Z2" s="14">
        <f>RANK(Y2,$Y$2:$Y$10,1)</f>
        <v>5</v>
      </c>
    </row>
    <row r="3" spans="1:46" ht="15.5" x14ac:dyDescent="0.35">
      <c r="A3" s="33">
        <v>2</v>
      </c>
      <c r="B3" s="25" t="s">
        <v>21</v>
      </c>
      <c r="C3" s="7" t="s">
        <v>22</v>
      </c>
      <c r="D3" s="7">
        <v>2007</v>
      </c>
      <c r="E3" s="7"/>
      <c r="F3" s="7">
        <v>77.400000000000006</v>
      </c>
      <c r="G3" s="7"/>
      <c r="H3" s="7"/>
      <c r="I3" s="7"/>
      <c r="J3" s="31">
        <v>107.5</v>
      </c>
      <c r="K3" s="14">
        <f t="shared" si="0"/>
        <v>30.099999999999994</v>
      </c>
      <c r="L3" s="14">
        <f t="shared" ref="L3:L10" si="3">RANK(K3,$K$2:$K$10,0)</f>
        <v>2</v>
      </c>
      <c r="M3" s="7"/>
      <c r="N3" s="7"/>
      <c r="O3" s="7"/>
      <c r="P3" s="7">
        <v>90</v>
      </c>
      <c r="Q3" s="14">
        <f t="shared" si="1"/>
        <v>12.599999999999994</v>
      </c>
      <c r="R3" s="14">
        <f t="shared" ref="R3:R10" si="4">RANK(Q3,$Q$2:$Q$10,0)</f>
        <v>6</v>
      </c>
      <c r="S3" s="7">
        <v>41</v>
      </c>
      <c r="T3" s="14">
        <f t="shared" ref="T3:T10" si="5">RANK(S3,$S$2:$S$10,0)</f>
        <v>8</v>
      </c>
      <c r="U3" s="7">
        <v>42</v>
      </c>
      <c r="V3" s="14">
        <f t="shared" ref="V3:V10" si="6">RANK(U3,$U$2:$U$10,0)</f>
        <v>7</v>
      </c>
      <c r="W3" s="17">
        <v>0.59583333333333333</v>
      </c>
      <c r="X3" s="14">
        <f t="shared" si="2"/>
        <v>7</v>
      </c>
      <c r="Y3" s="14">
        <f t="shared" ref="Y3:Y10" si="7">SUM(L3,R3,T3,V3,X3)</f>
        <v>30</v>
      </c>
      <c r="Z3" s="14">
        <f t="shared" ref="Z3:Z10" si="8">RANK(Y3,$Y$2:$Y$10,1)</f>
        <v>6</v>
      </c>
    </row>
    <row r="4" spans="1:46" ht="15.5" x14ac:dyDescent="0.35">
      <c r="A4" s="33">
        <v>3</v>
      </c>
      <c r="B4" s="26" t="s">
        <v>83</v>
      </c>
      <c r="C4" s="7" t="s">
        <v>18</v>
      </c>
      <c r="D4" s="27">
        <v>2008</v>
      </c>
      <c r="E4" s="7"/>
      <c r="F4" s="7">
        <v>78.5</v>
      </c>
      <c r="G4" s="7"/>
      <c r="H4" s="7"/>
      <c r="I4" s="7"/>
      <c r="J4" s="31">
        <v>115</v>
      </c>
      <c r="K4" s="14">
        <f t="shared" si="0"/>
        <v>36.5</v>
      </c>
      <c r="L4" s="14">
        <f t="shared" si="3"/>
        <v>1</v>
      </c>
      <c r="M4" s="7"/>
      <c r="N4" s="7"/>
      <c r="O4" s="7"/>
      <c r="P4" s="7">
        <v>100</v>
      </c>
      <c r="Q4" s="14">
        <f t="shared" si="1"/>
        <v>21.5</v>
      </c>
      <c r="R4" s="14">
        <f t="shared" si="4"/>
        <v>2</v>
      </c>
      <c r="S4" s="7">
        <v>80</v>
      </c>
      <c r="T4" s="14">
        <f t="shared" si="5"/>
        <v>1</v>
      </c>
      <c r="U4" s="7">
        <v>66</v>
      </c>
      <c r="V4" s="14">
        <f t="shared" si="6"/>
        <v>3</v>
      </c>
      <c r="W4" s="17">
        <v>0.49027777777777776</v>
      </c>
      <c r="X4" s="14">
        <f t="shared" si="2"/>
        <v>3</v>
      </c>
      <c r="Y4" s="14">
        <f t="shared" si="7"/>
        <v>10</v>
      </c>
      <c r="Z4" s="62">
        <f t="shared" si="8"/>
        <v>1</v>
      </c>
      <c r="AA4" s="20" t="s">
        <v>99</v>
      </c>
    </row>
    <row r="5" spans="1:46" ht="15.5" x14ac:dyDescent="0.35">
      <c r="A5" s="33">
        <v>4</v>
      </c>
      <c r="B5" s="7" t="s">
        <v>23</v>
      </c>
      <c r="C5" s="7" t="s">
        <v>17</v>
      </c>
      <c r="D5" s="7">
        <v>2007</v>
      </c>
      <c r="E5" s="7"/>
      <c r="F5" s="7">
        <v>76.599999999999994</v>
      </c>
      <c r="G5" s="7"/>
      <c r="H5" s="7"/>
      <c r="I5" s="7"/>
      <c r="J5" s="31">
        <v>105</v>
      </c>
      <c r="K5" s="14">
        <f t="shared" si="0"/>
        <v>28.400000000000006</v>
      </c>
      <c r="L5" s="14">
        <f t="shared" si="3"/>
        <v>3</v>
      </c>
      <c r="M5" s="7"/>
      <c r="N5" s="7"/>
      <c r="O5" s="7"/>
      <c r="P5" s="7">
        <v>90</v>
      </c>
      <c r="Q5" s="14">
        <f t="shared" si="1"/>
        <v>13.400000000000006</v>
      </c>
      <c r="R5" s="14">
        <f t="shared" si="4"/>
        <v>5</v>
      </c>
      <c r="S5" s="7">
        <v>70</v>
      </c>
      <c r="T5" s="14">
        <f t="shared" si="5"/>
        <v>2</v>
      </c>
      <c r="U5" s="7">
        <v>46</v>
      </c>
      <c r="V5" s="14">
        <f t="shared" si="6"/>
        <v>6</v>
      </c>
      <c r="W5" s="17">
        <v>0.47986111111111113</v>
      </c>
      <c r="X5" s="14">
        <f t="shared" si="2"/>
        <v>1</v>
      </c>
      <c r="Y5" s="14">
        <f t="shared" si="7"/>
        <v>17</v>
      </c>
      <c r="Z5" s="62">
        <f t="shared" si="8"/>
        <v>2</v>
      </c>
      <c r="AA5" s="20" t="s">
        <v>100</v>
      </c>
    </row>
    <row r="6" spans="1:46" ht="15" customHeight="1" x14ac:dyDescent="0.35">
      <c r="A6" s="33">
        <v>5</v>
      </c>
      <c r="B6" s="27" t="s">
        <v>49</v>
      </c>
      <c r="C6" s="27" t="s">
        <v>20</v>
      </c>
      <c r="D6" s="27">
        <v>2008</v>
      </c>
      <c r="E6" s="27"/>
      <c r="F6" s="7">
        <v>65.5</v>
      </c>
      <c r="G6" s="7"/>
      <c r="H6" s="7"/>
      <c r="I6" s="7"/>
      <c r="J6" s="7">
        <v>70</v>
      </c>
      <c r="K6" s="14">
        <f>J6-F6</f>
        <v>4.5</v>
      </c>
      <c r="L6" s="14">
        <f t="shared" si="3"/>
        <v>7</v>
      </c>
      <c r="M6" s="7"/>
      <c r="N6" s="7"/>
      <c r="O6" s="7"/>
      <c r="P6" s="7">
        <v>65</v>
      </c>
      <c r="Q6" s="14">
        <f>P6-F6</f>
        <v>-0.5</v>
      </c>
      <c r="R6" s="14">
        <f t="shared" si="4"/>
        <v>7</v>
      </c>
      <c r="S6" s="7">
        <v>48</v>
      </c>
      <c r="T6" s="14">
        <f t="shared" si="5"/>
        <v>6</v>
      </c>
      <c r="U6" s="7">
        <v>31</v>
      </c>
      <c r="V6" s="14">
        <f t="shared" si="6"/>
        <v>8</v>
      </c>
      <c r="W6" s="17">
        <v>0.49652777777777779</v>
      </c>
      <c r="X6" s="14">
        <f t="shared" si="2"/>
        <v>5</v>
      </c>
      <c r="Y6" s="14">
        <f t="shared" si="7"/>
        <v>33</v>
      </c>
      <c r="Z6" s="14">
        <f t="shared" si="8"/>
        <v>7</v>
      </c>
    </row>
    <row r="7" spans="1:46" ht="15" customHeight="1" x14ac:dyDescent="0.35">
      <c r="A7" s="33">
        <v>6</v>
      </c>
      <c r="B7" s="27" t="s">
        <v>50</v>
      </c>
      <c r="C7" s="27" t="s">
        <v>20</v>
      </c>
      <c r="D7" s="27">
        <v>2008</v>
      </c>
      <c r="E7" s="27"/>
      <c r="F7" s="7">
        <v>77.400000000000006</v>
      </c>
      <c r="G7" s="7"/>
      <c r="H7" s="7"/>
      <c r="I7" s="7"/>
      <c r="J7" s="7">
        <v>102.5</v>
      </c>
      <c r="K7" s="14">
        <f t="shared" ref="K7:K10" si="9">J7-F7</f>
        <v>25.099999999999994</v>
      </c>
      <c r="L7" s="14">
        <f t="shared" si="3"/>
        <v>4</v>
      </c>
      <c r="M7" s="7"/>
      <c r="N7" s="7"/>
      <c r="O7" s="7"/>
      <c r="P7" s="7">
        <v>102.5</v>
      </c>
      <c r="Q7" s="14">
        <f t="shared" si="1"/>
        <v>25.099999999999994</v>
      </c>
      <c r="R7" s="14">
        <f t="shared" si="4"/>
        <v>1</v>
      </c>
      <c r="S7" s="7">
        <v>57</v>
      </c>
      <c r="T7" s="14">
        <f t="shared" si="5"/>
        <v>4</v>
      </c>
      <c r="U7" s="7">
        <v>75</v>
      </c>
      <c r="V7" s="14">
        <f t="shared" si="6"/>
        <v>1</v>
      </c>
      <c r="W7" s="17">
        <v>0.63402777777777775</v>
      </c>
      <c r="X7" s="14">
        <f t="shared" si="2"/>
        <v>9</v>
      </c>
      <c r="Y7" s="14">
        <f t="shared" si="7"/>
        <v>19</v>
      </c>
      <c r="Z7" s="62">
        <f t="shared" si="8"/>
        <v>3</v>
      </c>
      <c r="AA7" s="20" t="s">
        <v>101</v>
      </c>
    </row>
    <row r="8" spans="1:46" ht="15" customHeight="1" x14ac:dyDescent="0.35">
      <c r="A8" s="33">
        <v>7</v>
      </c>
      <c r="B8" s="27" t="s">
        <v>51</v>
      </c>
      <c r="C8" s="27" t="s">
        <v>20</v>
      </c>
      <c r="D8" s="27">
        <v>2008</v>
      </c>
      <c r="E8" s="27"/>
      <c r="F8" s="7">
        <v>77.2</v>
      </c>
      <c r="G8" s="7"/>
      <c r="H8" s="7"/>
      <c r="I8" s="7"/>
      <c r="J8" s="7">
        <v>100</v>
      </c>
      <c r="K8" s="14">
        <f t="shared" si="9"/>
        <v>22.799999999999997</v>
      </c>
      <c r="L8" s="14">
        <f t="shared" si="3"/>
        <v>5</v>
      </c>
      <c r="M8" s="7"/>
      <c r="N8" s="7"/>
      <c r="O8" s="7"/>
      <c r="P8" s="7">
        <v>95</v>
      </c>
      <c r="Q8" s="14">
        <f t="shared" si="1"/>
        <v>17.799999999999997</v>
      </c>
      <c r="R8" s="14">
        <f t="shared" si="4"/>
        <v>3</v>
      </c>
      <c r="S8" s="7">
        <v>61</v>
      </c>
      <c r="T8" s="14">
        <f t="shared" si="5"/>
        <v>3</v>
      </c>
      <c r="U8" s="7">
        <v>70</v>
      </c>
      <c r="V8" s="14">
        <f t="shared" si="6"/>
        <v>2</v>
      </c>
      <c r="W8" s="17">
        <v>0.56944444444444442</v>
      </c>
      <c r="X8" s="14">
        <f t="shared" si="2"/>
        <v>6</v>
      </c>
      <c r="Y8" s="14">
        <f t="shared" si="7"/>
        <v>19</v>
      </c>
      <c r="Z8" s="62">
        <f t="shared" si="8"/>
        <v>3</v>
      </c>
    </row>
    <row r="9" spans="1:46" ht="15" customHeight="1" x14ac:dyDescent="0.35">
      <c r="A9" s="33">
        <v>8</v>
      </c>
      <c r="B9" s="7" t="s">
        <v>78</v>
      </c>
      <c r="C9" s="7" t="s">
        <v>17</v>
      </c>
      <c r="D9" s="27">
        <v>2008</v>
      </c>
      <c r="E9" s="7"/>
      <c r="F9" s="7">
        <v>64.8</v>
      </c>
      <c r="G9" s="7"/>
      <c r="H9" s="7"/>
      <c r="I9" s="7"/>
      <c r="J9" s="7">
        <v>60</v>
      </c>
      <c r="K9" s="14">
        <f t="shared" si="9"/>
        <v>-4.7999999999999972</v>
      </c>
      <c r="L9" s="14">
        <f t="shared" si="3"/>
        <v>8</v>
      </c>
      <c r="M9" s="7"/>
      <c r="N9" s="7"/>
      <c r="O9" s="7"/>
      <c r="P9" s="7">
        <v>62.5</v>
      </c>
      <c r="Q9" s="14">
        <f t="shared" si="1"/>
        <v>-2.2999999999999972</v>
      </c>
      <c r="R9" s="14">
        <f t="shared" si="4"/>
        <v>8</v>
      </c>
      <c r="S9" s="7">
        <v>26</v>
      </c>
      <c r="T9" s="14">
        <f t="shared" si="5"/>
        <v>9</v>
      </c>
      <c r="U9" s="7">
        <v>24</v>
      </c>
      <c r="V9" s="14">
        <f t="shared" si="6"/>
        <v>9</v>
      </c>
      <c r="W9" s="17">
        <v>0.49375000000000002</v>
      </c>
      <c r="X9" s="14">
        <f t="shared" si="2"/>
        <v>4</v>
      </c>
      <c r="Y9" s="14">
        <f t="shared" si="7"/>
        <v>38</v>
      </c>
      <c r="Z9" s="14">
        <f t="shared" si="8"/>
        <v>8</v>
      </c>
    </row>
    <row r="10" spans="1:46" ht="15.5" x14ac:dyDescent="0.35">
      <c r="A10" s="33">
        <v>9</v>
      </c>
      <c r="B10" s="26" t="s">
        <v>84</v>
      </c>
      <c r="C10" s="7" t="s">
        <v>18</v>
      </c>
      <c r="D10" s="27">
        <v>2007</v>
      </c>
      <c r="E10" s="7"/>
      <c r="F10" s="7">
        <v>110.5</v>
      </c>
      <c r="G10" s="7"/>
      <c r="H10" s="7"/>
      <c r="I10" s="7"/>
      <c r="J10" s="7">
        <v>95</v>
      </c>
      <c r="K10" s="14">
        <f t="shared" si="9"/>
        <v>-15.5</v>
      </c>
      <c r="L10" s="14">
        <f t="shared" si="3"/>
        <v>9</v>
      </c>
      <c r="M10" s="7"/>
      <c r="N10" s="7"/>
      <c r="O10" s="7"/>
      <c r="P10" s="7">
        <v>102.5</v>
      </c>
      <c r="Q10" s="14">
        <f t="shared" si="1"/>
        <v>-8</v>
      </c>
      <c r="R10" s="14">
        <f t="shared" si="4"/>
        <v>9</v>
      </c>
      <c r="S10" s="7">
        <v>44</v>
      </c>
      <c r="T10" s="14">
        <f t="shared" si="5"/>
        <v>7</v>
      </c>
      <c r="U10" s="7">
        <v>49</v>
      </c>
      <c r="V10" s="14">
        <f t="shared" si="6"/>
        <v>5</v>
      </c>
      <c r="W10" s="17">
        <v>0.61736111111111114</v>
      </c>
      <c r="X10" s="14">
        <f t="shared" si="2"/>
        <v>8</v>
      </c>
      <c r="Y10" s="14">
        <f t="shared" si="7"/>
        <v>38</v>
      </c>
      <c r="Z10" s="14">
        <f t="shared" si="8"/>
        <v>8</v>
      </c>
      <c r="AC10" s="2"/>
      <c r="AD10" s="2"/>
      <c r="AE10" s="2"/>
      <c r="AF10" s="2"/>
      <c r="AG10" s="2"/>
      <c r="AH10" s="65"/>
      <c r="AI10" s="66"/>
      <c r="AJ10" s="67"/>
      <c r="AK10" s="19"/>
      <c r="AL10" s="65"/>
      <c r="AM10" s="66"/>
      <c r="AN10" s="67"/>
      <c r="AO10" s="19"/>
      <c r="AP10" s="19"/>
      <c r="AQ10" s="19"/>
      <c r="AR10" s="2"/>
      <c r="AS10" s="2"/>
      <c r="AT10" s="2"/>
    </row>
    <row r="11" spans="1:46" ht="15.5" x14ac:dyDescent="0.35">
      <c r="AC11" s="2"/>
      <c r="AD11" s="2"/>
      <c r="AE11" s="2"/>
      <c r="AF11" s="2"/>
      <c r="AG11" s="2"/>
      <c r="AH11" s="2"/>
      <c r="AI11" s="2"/>
      <c r="AJ11" s="2"/>
      <c r="AK11" s="21"/>
      <c r="AL11" s="2"/>
      <c r="AM11" s="2"/>
      <c r="AN11" s="2"/>
      <c r="AO11" s="2"/>
      <c r="AP11" s="21"/>
      <c r="AQ11" s="2"/>
      <c r="AR11" s="2"/>
      <c r="AS11" s="2"/>
      <c r="AT11" s="21"/>
    </row>
    <row r="12" spans="1:46" ht="15.5" x14ac:dyDescent="0.35">
      <c r="AC12" s="2"/>
      <c r="AD12" s="2"/>
      <c r="AE12" s="2"/>
      <c r="AF12" s="2"/>
      <c r="AG12" s="2"/>
      <c r="AH12" s="2"/>
      <c r="AI12" s="2"/>
      <c r="AJ12" s="2"/>
      <c r="AK12" s="21"/>
      <c r="AL12" s="2"/>
      <c r="AM12" s="2"/>
      <c r="AN12" s="2"/>
      <c r="AO12" s="2"/>
      <c r="AP12" s="21"/>
      <c r="AQ12" s="2"/>
      <c r="AR12" s="2"/>
      <c r="AS12" s="2"/>
      <c r="AT12" s="21"/>
    </row>
    <row r="13" spans="1:46" ht="15.5" x14ac:dyDescent="0.35">
      <c r="AC13" s="2"/>
      <c r="AD13" s="2"/>
      <c r="AE13" s="2"/>
      <c r="AF13" s="2"/>
      <c r="AG13" s="2"/>
      <c r="AH13" s="2"/>
      <c r="AI13" s="2"/>
      <c r="AJ13" s="2"/>
      <c r="AK13" s="21"/>
      <c r="AL13" s="2"/>
      <c r="AM13" s="2"/>
      <c r="AN13" s="2"/>
      <c r="AO13" s="2"/>
      <c r="AP13" s="21"/>
      <c r="AQ13" s="2"/>
      <c r="AR13" s="2"/>
      <c r="AS13" s="2"/>
      <c r="AT13" s="21"/>
    </row>
    <row r="14" spans="1:46" ht="15.5" x14ac:dyDescent="0.35">
      <c r="AC14" s="2"/>
      <c r="AD14" s="2"/>
      <c r="AE14" s="2"/>
      <c r="AF14" s="2"/>
      <c r="AG14" s="2"/>
      <c r="AH14" s="2"/>
      <c r="AI14" s="2"/>
      <c r="AJ14" s="2"/>
      <c r="AK14" s="21"/>
      <c r="AL14" s="2"/>
      <c r="AM14" s="2"/>
      <c r="AN14" s="2"/>
      <c r="AO14" s="2"/>
      <c r="AP14" s="21"/>
      <c r="AQ14" s="2"/>
      <c r="AR14" s="2"/>
      <c r="AS14" s="2"/>
      <c r="AT14" s="21"/>
    </row>
  </sheetData>
  <mergeCells count="4">
    <mergeCell ref="G1:I1"/>
    <mergeCell ref="M1:O1"/>
    <mergeCell ref="AH10:AJ10"/>
    <mergeCell ref="AL10:AN10"/>
  </mergeCells>
  <pageMargins left="0.7" right="0.7" top="0.75" bottom="0.75" header="0" footer="0"/>
  <pageSetup paperSize="9" orientation="landscape"/>
  <colBreaks count="1" manualBreakCount="1">
    <brk id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P14"/>
  <sheetViews>
    <sheetView topLeftCell="B1" workbookViewId="0">
      <selection activeCell="P15" sqref="P15"/>
    </sheetView>
  </sheetViews>
  <sheetFormatPr defaultColWidth="11.25" defaultRowHeight="15" customHeight="1" x14ac:dyDescent="0.35"/>
  <cols>
    <col min="1" max="1" width="2.33203125" style="20" hidden="1" customWidth="1"/>
    <col min="2" max="2" width="2.75" style="40" bestFit="1" customWidth="1"/>
    <col min="3" max="3" width="23.6640625" style="20" customWidth="1"/>
    <col min="4" max="4" width="10.9140625" style="20" customWidth="1"/>
    <col min="5" max="5" width="9.08203125" style="20" bestFit="1" customWidth="1"/>
    <col min="6" max="6" width="6.83203125" style="20" bestFit="1" customWidth="1"/>
    <col min="7" max="7" width="7.9140625" style="20" bestFit="1" customWidth="1"/>
    <col min="8" max="8" width="9.9140625" style="20" bestFit="1" customWidth="1"/>
    <col min="9" max="9" width="6.83203125" style="20" bestFit="1" customWidth="1"/>
    <col min="10" max="10" width="7.58203125" style="20" bestFit="1" customWidth="1"/>
    <col min="11" max="11" width="6.83203125" style="20" bestFit="1" customWidth="1"/>
    <col min="12" max="12" width="11" style="20" bestFit="1" customWidth="1"/>
    <col min="13" max="13" width="6.83203125" style="20" bestFit="1" customWidth="1"/>
    <col min="14" max="14" width="7" style="20" customWidth="1"/>
    <col min="15" max="15" width="7.83203125" style="20" bestFit="1" customWidth="1"/>
    <col min="16" max="23" width="6.9140625" style="20" customWidth="1"/>
    <col min="24" max="16384" width="11.25" style="20"/>
  </cols>
  <sheetData>
    <row r="1" spans="1:16" ht="15.5" x14ac:dyDescent="0.35">
      <c r="A1" s="2"/>
      <c r="B1" s="39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9</v>
      </c>
      <c r="I1" s="2" t="s">
        <v>8</v>
      </c>
      <c r="J1" s="2" t="s">
        <v>10</v>
      </c>
      <c r="K1" s="2" t="s">
        <v>8</v>
      </c>
      <c r="L1" s="2" t="s">
        <v>24</v>
      </c>
      <c r="M1" s="2" t="s">
        <v>8</v>
      </c>
      <c r="N1" s="2" t="s">
        <v>12</v>
      </c>
      <c r="O1" s="2" t="s">
        <v>13</v>
      </c>
    </row>
    <row r="2" spans="1:16" ht="15.5" x14ac:dyDescent="0.35">
      <c r="A2" s="2">
        <v>1</v>
      </c>
      <c r="B2" s="39">
        <v>1</v>
      </c>
      <c r="C2" s="2" t="s">
        <v>33</v>
      </c>
      <c r="D2" s="2" t="s">
        <v>26</v>
      </c>
      <c r="E2" s="2">
        <v>2010</v>
      </c>
      <c r="F2" s="2"/>
      <c r="G2" s="2"/>
      <c r="H2" s="2">
        <v>78</v>
      </c>
      <c r="I2" s="59">
        <f>RANK(H2,$H$2:$H$14,0)</f>
        <v>6</v>
      </c>
      <c r="J2" s="2">
        <v>114</v>
      </c>
      <c r="K2" s="59">
        <f>RANK(J2,$J$2:$J$14,0)</f>
        <v>3</v>
      </c>
      <c r="L2" s="16">
        <v>0.52777777777777779</v>
      </c>
      <c r="M2" s="59">
        <f t="shared" ref="M2:M7" si="0">RANK(L2,$L$2:$L$14,1)</f>
        <v>4</v>
      </c>
      <c r="N2" s="59">
        <f>SUM(I2,K2,M2)</f>
        <v>13</v>
      </c>
      <c r="O2" s="61">
        <f>RANK(N2,$N$2:$N$14,1)</f>
        <v>3</v>
      </c>
    </row>
    <row r="3" spans="1:16" ht="15.5" x14ac:dyDescent="0.35">
      <c r="A3" s="2">
        <v>2</v>
      </c>
      <c r="B3" s="40">
        <v>2</v>
      </c>
      <c r="C3" s="22" t="s">
        <v>31</v>
      </c>
      <c r="D3" s="2" t="s">
        <v>18</v>
      </c>
      <c r="E3" s="2">
        <v>2010</v>
      </c>
      <c r="F3" s="2"/>
      <c r="G3" s="2"/>
      <c r="H3" s="2">
        <v>68</v>
      </c>
      <c r="I3" s="59">
        <f t="shared" ref="I3:I14" si="1">RANK(H3,$H$2:$H$14,0)</f>
        <v>7</v>
      </c>
      <c r="J3" s="2">
        <v>95</v>
      </c>
      <c r="K3" s="59">
        <f t="shared" ref="K3:K14" si="2">RANK(J3,$J$2:$J$14,0)</f>
        <v>6</v>
      </c>
      <c r="L3" s="16">
        <v>0.59930555555555554</v>
      </c>
      <c r="M3" s="59">
        <f t="shared" si="0"/>
        <v>8</v>
      </c>
      <c r="N3" s="59">
        <f t="shared" ref="N3:N14" si="3">SUM(I3,K3,M3)</f>
        <v>21</v>
      </c>
      <c r="O3" s="59">
        <f t="shared" ref="O3:O14" si="4">RANK(N3,$N$2:$N$14,1)</f>
        <v>7</v>
      </c>
    </row>
    <row r="4" spans="1:16" ht="15.5" x14ac:dyDescent="0.35">
      <c r="A4" s="2">
        <v>4</v>
      </c>
      <c r="B4" s="39">
        <v>3</v>
      </c>
      <c r="C4" s="2" t="s">
        <v>25</v>
      </c>
      <c r="D4" s="2" t="s">
        <v>20</v>
      </c>
      <c r="E4" s="2">
        <v>2009</v>
      </c>
      <c r="F4" s="2"/>
      <c r="G4" s="2"/>
      <c r="H4" s="2">
        <v>90</v>
      </c>
      <c r="I4" s="59">
        <f t="shared" si="1"/>
        <v>3</v>
      </c>
      <c r="J4" s="2">
        <v>70</v>
      </c>
      <c r="K4" s="59">
        <f t="shared" si="2"/>
        <v>8</v>
      </c>
      <c r="L4" s="16">
        <v>0.56041666666666667</v>
      </c>
      <c r="M4" s="59">
        <f t="shared" si="0"/>
        <v>6</v>
      </c>
      <c r="N4" s="59">
        <f t="shared" si="3"/>
        <v>17</v>
      </c>
      <c r="O4" s="59">
        <f t="shared" si="4"/>
        <v>6</v>
      </c>
    </row>
    <row r="5" spans="1:16" ht="15.5" x14ac:dyDescent="0.35">
      <c r="A5" s="2">
        <v>5</v>
      </c>
      <c r="B5" s="39">
        <v>4</v>
      </c>
      <c r="C5" s="22" t="s">
        <v>77</v>
      </c>
      <c r="D5" s="2" t="s">
        <v>17</v>
      </c>
      <c r="E5" s="2">
        <v>2010</v>
      </c>
      <c r="F5" s="2"/>
      <c r="G5" s="2"/>
      <c r="H5" s="2">
        <v>98</v>
      </c>
      <c r="I5" s="59">
        <f t="shared" si="1"/>
        <v>1</v>
      </c>
      <c r="J5" s="2">
        <v>120</v>
      </c>
      <c r="K5" s="59">
        <f t="shared" si="2"/>
        <v>2</v>
      </c>
      <c r="L5" s="16">
        <v>0.50277777777777777</v>
      </c>
      <c r="M5" s="59">
        <f t="shared" si="0"/>
        <v>2</v>
      </c>
      <c r="N5" s="59">
        <f t="shared" si="3"/>
        <v>5</v>
      </c>
      <c r="O5" s="61">
        <f t="shared" si="4"/>
        <v>2</v>
      </c>
      <c r="P5" s="20" t="s">
        <v>100</v>
      </c>
    </row>
    <row r="6" spans="1:16" ht="15.5" x14ac:dyDescent="0.35">
      <c r="A6" s="2">
        <v>6</v>
      </c>
      <c r="B6" s="40">
        <v>5</v>
      </c>
      <c r="C6" s="9" t="s">
        <v>52</v>
      </c>
      <c r="D6" s="2" t="s">
        <v>20</v>
      </c>
      <c r="E6" s="2">
        <v>2009</v>
      </c>
      <c r="F6" s="2"/>
      <c r="G6" s="2"/>
      <c r="H6" s="2">
        <v>27</v>
      </c>
      <c r="I6" s="59">
        <f t="shared" si="1"/>
        <v>9</v>
      </c>
      <c r="J6" s="2">
        <v>35</v>
      </c>
      <c r="K6" s="59">
        <f t="shared" si="2"/>
        <v>9</v>
      </c>
      <c r="L6" s="16">
        <v>0.73472222222222228</v>
      </c>
      <c r="M6" s="59">
        <f t="shared" si="0"/>
        <v>12</v>
      </c>
      <c r="N6" s="59">
        <f t="shared" si="3"/>
        <v>30</v>
      </c>
      <c r="O6" s="59">
        <f t="shared" si="4"/>
        <v>10</v>
      </c>
    </row>
    <row r="7" spans="1:16" ht="15.5" x14ac:dyDescent="0.35">
      <c r="A7" s="2">
        <v>7</v>
      </c>
      <c r="B7" s="39">
        <v>6</v>
      </c>
      <c r="C7" s="7" t="s">
        <v>66</v>
      </c>
      <c r="D7" s="8" t="s">
        <v>32</v>
      </c>
      <c r="E7" s="2">
        <v>2009</v>
      </c>
      <c r="F7" s="2"/>
      <c r="G7" s="2"/>
      <c r="H7" s="2">
        <v>79</v>
      </c>
      <c r="I7" s="59">
        <f t="shared" si="1"/>
        <v>5</v>
      </c>
      <c r="J7" s="2">
        <v>108</v>
      </c>
      <c r="K7" s="59">
        <f t="shared" si="2"/>
        <v>4</v>
      </c>
      <c r="L7" s="16">
        <v>0.55277777777777781</v>
      </c>
      <c r="M7" s="59">
        <f t="shared" si="0"/>
        <v>5</v>
      </c>
      <c r="N7" s="59">
        <f t="shared" si="3"/>
        <v>14</v>
      </c>
      <c r="O7" s="59">
        <f t="shared" si="4"/>
        <v>5</v>
      </c>
    </row>
    <row r="8" spans="1:16" ht="15.5" x14ac:dyDescent="0.35">
      <c r="A8" s="23">
        <v>8</v>
      </c>
      <c r="B8" s="39">
        <v>7</v>
      </c>
      <c r="C8" s="24" t="s">
        <v>76</v>
      </c>
      <c r="D8" s="8" t="s">
        <v>32</v>
      </c>
      <c r="E8" s="2">
        <v>2010</v>
      </c>
      <c r="F8" s="2"/>
      <c r="G8" s="2"/>
      <c r="H8" s="2" t="s">
        <v>95</v>
      </c>
      <c r="I8" s="59">
        <v>13</v>
      </c>
      <c r="J8" s="2" t="s">
        <v>95</v>
      </c>
      <c r="K8" s="59">
        <v>13</v>
      </c>
      <c r="L8" s="16" t="s">
        <v>95</v>
      </c>
      <c r="M8" s="59">
        <v>13</v>
      </c>
      <c r="N8" s="59">
        <f t="shared" si="3"/>
        <v>39</v>
      </c>
      <c r="O8" s="59">
        <f t="shared" si="4"/>
        <v>13</v>
      </c>
    </row>
    <row r="9" spans="1:16" ht="15.5" x14ac:dyDescent="0.35">
      <c r="A9" s="23">
        <v>9</v>
      </c>
      <c r="B9" s="40">
        <v>8</v>
      </c>
      <c r="C9" s="28" t="s">
        <v>27</v>
      </c>
      <c r="D9" s="2" t="s">
        <v>15</v>
      </c>
      <c r="E9" s="2">
        <v>2009</v>
      </c>
      <c r="F9" s="2"/>
      <c r="G9" s="2"/>
      <c r="H9" s="2">
        <v>91</v>
      </c>
      <c r="I9" s="59">
        <f t="shared" si="1"/>
        <v>2</v>
      </c>
      <c r="J9" s="2">
        <v>126</v>
      </c>
      <c r="K9" s="59">
        <f t="shared" si="2"/>
        <v>1</v>
      </c>
      <c r="L9" s="16">
        <v>0.48541666666666666</v>
      </c>
      <c r="M9" s="59">
        <f t="shared" ref="M9:M14" si="5">RANK(L9,$L$2:$L$14,1)</f>
        <v>1</v>
      </c>
      <c r="N9" s="59">
        <f t="shared" si="3"/>
        <v>4</v>
      </c>
      <c r="O9" s="61">
        <f t="shared" si="4"/>
        <v>1</v>
      </c>
      <c r="P9" s="20" t="s">
        <v>99</v>
      </c>
    </row>
    <row r="10" spans="1:16" ht="15.5" x14ac:dyDescent="0.35">
      <c r="A10" s="2">
        <v>10</v>
      </c>
      <c r="B10" s="39">
        <v>9</v>
      </c>
      <c r="C10" s="2" t="s">
        <v>28</v>
      </c>
      <c r="D10" s="9" t="s">
        <v>29</v>
      </c>
      <c r="E10" s="9">
        <v>2009</v>
      </c>
      <c r="F10" s="2"/>
      <c r="G10" s="2"/>
      <c r="H10" s="2">
        <v>90</v>
      </c>
      <c r="I10" s="59">
        <f t="shared" si="1"/>
        <v>3</v>
      </c>
      <c r="J10" s="2">
        <v>78</v>
      </c>
      <c r="K10" s="59">
        <f t="shared" si="2"/>
        <v>7</v>
      </c>
      <c r="L10" s="16">
        <v>0.52152777777777781</v>
      </c>
      <c r="M10" s="59">
        <f t="shared" si="5"/>
        <v>3</v>
      </c>
      <c r="N10" s="59">
        <f t="shared" si="3"/>
        <v>13</v>
      </c>
      <c r="O10" s="61">
        <f t="shared" si="4"/>
        <v>3</v>
      </c>
      <c r="P10" s="20" t="s">
        <v>101</v>
      </c>
    </row>
    <row r="11" spans="1:16" ht="15.5" x14ac:dyDescent="0.35">
      <c r="A11" s="2">
        <v>11</v>
      </c>
      <c r="B11" s="39">
        <v>10</v>
      </c>
      <c r="C11" s="36" t="s">
        <v>86</v>
      </c>
      <c r="D11" s="7" t="s">
        <v>15</v>
      </c>
      <c r="E11" s="7">
        <v>2010</v>
      </c>
      <c r="F11" s="37"/>
      <c r="G11" s="37"/>
      <c r="H11" s="37">
        <v>12</v>
      </c>
      <c r="I11" s="59">
        <f t="shared" si="1"/>
        <v>12</v>
      </c>
      <c r="J11" s="37">
        <v>19</v>
      </c>
      <c r="K11" s="59">
        <f t="shared" si="2"/>
        <v>12</v>
      </c>
      <c r="L11" s="38">
        <v>0.68819444444444444</v>
      </c>
      <c r="M11" s="59">
        <f t="shared" si="5"/>
        <v>11</v>
      </c>
      <c r="N11" s="59">
        <f t="shared" si="3"/>
        <v>35</v>
      </c>
      <c r="O11" s="59">
        <f t="shared" si="4"/>
        <v>12</v>
      </c>
    </row>
    <row r="12" spans="1:16" ht="15.5" x14ac:dyDescent="0.35">
      <c r="A12" s="23">
        <v>12</v>
      </c>
      <c r="B12" s="40">
        <v>11</v>
      </c>
      <c r="C12" s="7" t="s">
        <v>90</v>
      </c>
      <c r="D12" s="7"/>
      <c r="E12" s="7"/>
      <c r="F12" s="7"/>
      <c r="G12" s="7"/>
      <c r="H12" s="7">
        <v>44</v>
      </c>
      <c r="I12" s="59">
        <f t="shared" si="1"/>
        <v>8</v>
      </c>
      <c r="J12" s="7">
        <v>100</v>
      </c>
      <c r="K12" s="59">
        <f t="shared" si="2"/>
        <v>5</v>
      </c>
      <c r="L12" s="17">
        <v>0.6333333333333333</v>
      </c>
      <c r="M12" s="59">
        <f t="shared" si="5"/>
        <v>9</v>
      </c>
      <c r="N12" s="59">
        <f t="shared" si="3"/>
        <v>22</v>
      </c>
      <c r="O12" s="59">
        <f t="shared" si="4"/>
        <v>8</v>
      </c>
    </row>
    <row r="13" spans="1:16" ht="15.5" x14ac:dyDescent="0.35">
      <c r="A13" s="23">
        <v>13</v>
      </c>
      <c r="B13" s="39">
        <v>12</v>
      </c>
      <c r="C13" s="26" t="s">
        <v>91</v>
      </c>
      <c r="D13" s="7"/>
      <c r="E13" s="7"/>
      <c r="F13" s="7"/>
      <c r="G13" s="7"/>
      <c r="H13" s="7">
        <v>24</v>
      </c>
      <c r="I13" s="59">
        <f t="shared" si="1"/>
        <v>10</v>
      </c>
      <c r="J13" s="7">
        <v>23</v>
      </c>
      <c r="K13" s="59">
        <f t="shared" si="2"/>
        <v>11</v>
      </c>
      <c r="L13" s="17">
        <v>0.67986111111111114</v>
      </c>
      <c r="M13" s="60">
        <f t="shared" si="5"/>
        <v>10</v>
      </c>
      <c r="N13" s="59">
        <f t="shared" si="3"/>
        <v>31</v>
      </c>
      <c r="O13" s="59">
        <f t="shared" si="4"/>
        <v>11</v>
      </c>
    </row>
    <row r="14" spans="1:16" ht="15.5" x14ac:dyDescent="0.35">
      <c r="A14" s="23">
        <v>14</v>
      </c>
      <c r="B14" s="39">
        <v>13</v>
      </c>
      <c r="C14" s="26" t="s">
        <v>92</v>
      </c>
      <c r="D14" s="7"/>
      <c r="E14" s="7"/>
      <c r="F14" s="7"/>
      <c r="G14" s="7"/>
      <c r="H14" s="7">
        <v>23</v>
      </c>
      <c r="I14" s="59">
        <f t="shared" si="1"/>
        <v>11</v>
      </c>
      <c r="J14" s="7">
        <v>30</v>
      </c>
      <c r="K14" s="59">
        <f t="shared" si="2"/>
        <v>10</v>
      </c>
      <c r="L14" s="17">
        <v>0.58333333333333337</v>
      </c>
      <c r="M14" s="14">
        <f t="shared" si="5"/>
        <v>7</v>
      </c>
      <c r="N14" s="59">
        <f t="shared" si="3"/>
        <v>28</v>
      </c>
      <c r="O14" s="59">
        <f t="shared" si="4"/>
        <v>9</v>
      </c>
    </row>
  </sheetData>
  <pageMargins left="0.7" right="0.7" top="0.75" bottom="0.75" header="0" footer="0"/>
  <pageSetup orientation="landscape"/>
  <colBreaks count="1" manualBreakCount="1">
    <brk id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R17"/>
  <sheetViews>
    <sheetView topLeftCell="B1" workbookViewId="0">
      <selection activeCell="P17" sqref="P17"/>
    </sheetView>
  </sheetViews>
  <sheetFormatPr defaultColWidth="11.25" defaultRowHeight="15" customHeight="1" x14ac:dyDescent="0.35"/>
  <cols>
    <col min="1" max="1" width="2.33203125" style="20" hidden="1" customWidth="1"/>
    <col min="2" max="2" width="2.33203125" style="40" customWidth="1"/>
    <col min="3" max="3" width="22.33203125" style="20" customWidth="1"/>
    <col min="4" max="4" width="10.6640625" style="20" customWidth="1"/>
    <col min="5" max="5" width="9.08203125" style="20" bestFit="1" customWidth="1"/>
    <col min="6" max="6" width="6.83203125" style="20" bestFit="1" customWidth="1"/>
    <col min="7" max="7" width="7.9140625" style="20" bestFit="1" customWidth="1"/>
    <col min="8" max="8" width="9.9140625" style="20" bestFit="1" customWidth="1"/>
    <col min="9" max="9" width="6.83203125" style="20" bestFit="1" customWidth="1"/>
    <col min="10" max="10" width="7.58203125" style="20" bestFit="1" customWidth="1"/>
    <col min="11" max="11" width="6.83203125" style="20" bestFit="1" customWidth="1"/>
    <col min="12" max="12" width="11.25" style="20" bestFit="1" customWidth="1"/>
    <col min="13" max="14" width="7" style="20" customWidth="1"/>
    <col min="15" max="15" width="7.83203125" style="20" bestFit="1" customWidth="1"/>
    <col min="16" max="18" width="7" style="20" customWidth="1"/>
    <col min="19" max="26" width="6.9140625" style="20" customWidth="1"/>
    <col min="27" max="16384" width="11.25" style="20"/>
  </cols>
  <sheetData>
    <row r="1" spans="1:18" ht="15.5" x14ac:dyDescent="0.35">
      <c r="A1" s="23"/>
      <c r="B1" s="33"/>
      <c r="C1" s="11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9</v>
      </c>
      <c r="I1" s="9" t="s">
        <v>8</v>
      </c>
      <c r="J1" s="9" t="s">
        <v>10</v>
      </c>
      <c r="K1" s="9" t="s">
        <v>8</v>
      </c>
      <c r="L1" s="9" t="s">
        <v>30</v>
      </c>
      <c r="M1" s="9" t="s">
        <v>8</v>
      </c>
      <c r="N1" s="9" t="s">
        <v>12</v>
      </c>
      <c r="O1" s="9" t="s">
        <v>13</v>
      </c>
    </row>
    <row r="2" spans="1:18" ht="15.5" x14ac:dyDescent="0.35">
      <c r="A2" s="23">
        <v>1</v>
      </c>
      <c r="B2" s="33">
        <v>1</v>
      </c>
      <c r="C2" s="41" t="s">
        <v>64</v>
      </c>
      <c r="D2" s="7" t="s">
        <v>32</v>
      </c>
      <c r="E2" s="7">
        <v>2011</v>
      </c>
      <c r="F2" s="7"/>
      <c r="G2" s="7"/>
      <c r="H2" s="7">
        <v>75</v>
      </c>
      <c r="I2" s="14">
        <f>RANK(H2,$H$2:$H$8,0)</f>
        <v>2</v>
      </c>
      <c r="J2" s="7">
        <v>130</v>
      </c>
      <c r="K2" s="14">
        <f>RANK(J2,$J$2:$J$8,0)</f>
        <v>2</v>
      </c>
      <c r="L2" s="17">
        <v>0.50486111111111109</v>
      </c>
      <c r="M2" s="14">
        <f>RANK(L2,$L$2:$L$8,1)</f>
        <v>1</v>
      </c>
      <c r="N2" s="14">
        <f>SUM(I2,K2,M2)</f>
        <v>5</v>
      </c>
      <c r="O2" s="62">
        <f>RANK(N2,$N$2:$N$8,1)</f>
        <v>1</v>
      </c>
      <c r="P2" s="20" t="s">
        <v>100</v>
      </c>
    </row>
    <row r="3" spans="1:18" ht="15.5" x14ac:dyDescent="0.35">
      <c r="A3" s="23">
        <v>4</v>
      </c>
      <c r="B3" s="33">
        <v>2</v>
      </c>
      <c r="C3" s="42" t="s">
        <v>82</v>
      </c>
      <c r="D3" s="7" t="s">
        <v>18</v>
      </c>
      <c r="E3" s="7">
        <v>2012</v>
      </c>
      <c r="F3" s="7"/>
      <c r="G3" s="7"/>
      <c r="H3" s="7">
        <v>55</v>
      </c>
      <c r="I3" s="14">
        <f t="shared" ref="I3:I16" si="0">RANK(H3,$H$2:$H$8,0)</f>
        <v>4</v>
      </c>
      <c r="J3" s="7">
        <v>73</v>
      </c>
      <c r="K3" s="14">
        <f t="shared" ref="K3:K16" si="1">RANK(J3,$J$2:$J$8,0)</f>
        <v>4</v>
      </c>
      <c r="L3" s="17">
        <v>0.55069444444444449</v>
      </c>
      <c r="M3" s="14">
        <f>RANK(L3,$L$2:$L$8,1)</f>
        <v>2</v>
      </c>
      <c r="N3" s="14">
        <f t="shared" ref="N3:N16" si="2">SUM(I3,K3,M3)</f>
        <v>10</v>
      </c>
      <c r="O3" s="62">
        <f t="shared" ref="O3:O16" si="3">RANK(N3,$N$2:$N$8,1)</f>
        <v>3</v>
      </c>
      <c r="P3" s="20" t="s">
        <v>101</v>
      </c>
    </row>
    <row r="4" spans="1:18" ht="15.5" x14ac:dyDescent="0.35">
      <c r="A4" s="23">
        <v>5</v>
      </c>
      <c r="B4" s="33">
        <v>3</v>
      </c>
      <c r="C4" s="29" t="s">
        <v>36</v>
      </c>
      <c r="D4" s="27" t="s">
        <v>20</v>
      </c>
      <c r="E4" s="27">
        <v>2012</v>
      </c>
      <c r="F4" s="27"/>
      <c r="G4" s="7"/>
      <c r="H4" s="7">
        <v>22</v>
      </c>
      <c r="I4" s="14">
        <f t="shared" si="0"/>
        <v>7</v>
      </c>
      <c r="J4" s="7">
        <v>16</v>
      </c>
      <c r="K4" s="14">
        <f t="shared" si="1"/>
        <v>7</v>
      </c>
      <c r="L4" s="18" t="s">
        <v>96</v>
      </c>
      <c r="M4" s="14">
        <v>7</v>
      </c>
      <c r="N4" s="14">
        <f t="shared" si="2"/>
        <v>21</v>
      </c>
      <c r="O4" s="14">
        <f t="shared" si="3"/>
        <v>7</v>
      </c>
    </row>
    <row r="5" spans="1:18" ht="15.5" x14ac:dyDescent="0.35">
      <c r="A5" s="23">
        <v>7</v>
      </c>
      <c r="B5" s="33">
        <v>4</v>
      </c>
      <c r="C5" s="29" t="s">
        <v>53</v>
      </c>
      <c r="D5" s="27" t="s">
        <v>20</v>
      </c>
      <c r="E5" s="27">
        <v>2011</v>
      </c>
      <c r="F5" s="27"/>
      <c r="G5" s="7"/>
      <c r="H5" s="7">
        <v>75</v>
      </c>
      <c r="I5" s="14">
        <f t="shared" si="0"/>
        <v>2</v>
      </c>
      <c r="J5" s="7">
        <v>83</v>
      </c>
      <c r="K5" s="14">
        <f t="shared" si="1"/>
        <v>3</v>
      </c>
      <c r="L5" s="17">
        <v>0.73611111111111116</v>
      </c>
      <c r="M5" s="14">
        <f t="shared" ref="M5:M16" si="4">RANK(L5,$L$2:$L$8,1)</f>
        <v>6</v>
      </c>
      <c r="N5" s="14">
        <f t="shared" si="2"/>
        <v>11</v>
      </c>
      <c r="O5" s="14">
        <f t="shared" si="3"/>
        <v>4</v>
      </c>
    </row>
    <row r="6" spans="1:18" ht="15.5" x14ac:dyDescent="0.35">
      <c r="A6" s="23">
        <v>8</v>
      </c>
      <c r="B6" s="33">
        <v>5</v>
      </c>
      <c r="C6" s="29" t="s">
        <v>93</v>
      </c>
      <c r="D6" s="27" t="s">
        <v>20</v>
      </c>
      <c r="E6" s="27">
        <v>2012</v>
      </c>
      <c r="F6" s="27"/>
      <c r="G6" s="7"/>
      <c r="H6" s="7">
        <v>48</v>
      </c>
      <c r="I6" s="14">
        <f t="shared" si="0"/>
        <v>5</v>
      </c>
      <c r="J6" s="7">
        <v>47</v>
      </c>
      <c r="K6" s="14">
        <f t="shared" si="1"/>
        <v>6</v>
      </c>
      <c r="L6" s="17">
        <v>0.67083333333333328</v>
      </c>
      <c r="M6" s="14">
        <f t="shared" si="4"/>
        <v>4</v>
      </c>
      <c r="N6" s="14">
        <f t="shared" si="2"/>
        <v>15</v>
      </c>
      <c r="O6" s="14">
        <f t="shared" si="3"/>
        <v>5</v>
      </c>
    </row>
    <row r="7" spans="1:18" ht="15.5" x14ac:dyDescent="0.35">
      <c r="A7" s="23">
        <v>9</v>
      </c>
      <c r="B7" s="33">
        <v>6</v>
      </c>
      <c r="C7" s="29" t="s">
        <v>35</v>
      </c>
      <c r="D7" s="27" t="s">
        <v>20</v>
      </c>
      <c r="E7" s="27">
        <v>2012</v>
      </c>
      <c r="F7" s="27"/>
      <c r="G7" s="7"/>
      <c r="H7" s="7">
        <v>92</v>
      </c>
      <c r="I7" s="14">
        <f t="shared" si="0"/>
        <v>1</v>
      </c>
      <c r="J7" s="7">
        <v>132</v>
      </c>
      <c r="K7" s="14">
        <f t="shared" si="1"/>
        <v>1</v>
      </c>
      <c r="L7" s="17">
        <v>0.66319444444444442</v>
      </c>
      <c r="M7" s="14">
        <f t="shared" si="4"/>
        <v>3</v>
      </c>
      <c r="N7" s="14">
        <f t="shared" si="2"/>
        <v>5</v>
      </c>
      <c r="O7" s="62">
        <f t="shared" si="3"/>
        <v>1</v>
      </c>
      <c r="P7" s="20" t="s">
        <v>99</v>
      </c>
    </row>
    <row r="8" spans="1:18" ht="15.5" x14ac:dyDescent="0.35">
      <c r="A8" s="23">
        <v>10</v>
      </c>
      <c r="B8" s="33">
        <v>7</v>
      </c>
      <c r="C8" s="30" t="s">
        <v>88</v>
      </c>
      <c r="D8" s="7" t="s">
        <v>15</v>
      </c>
      <c r="E8" s="27">
        <v>2011</v>
      </c>
      <c r="F8" s="7"/>
      <c r="G8" s="7"/>
      <c r="H8" s="7">
        <v>25</v>
      </c>
      <c r="I8" s="14">
        <f t="shared" si="0"/>
        <v>6</v>
      </c>
      <c r="J8" s="7">
        <v>53</v>
      </c>
      <c r="K8" s="14">
        <f t="shared" si="1"/>
        <v>5</v>
      </c>
      <c r="L8" s="17">
        <v>0.73263888888888884</v>
      </c>
      <c r="M8" s="14">
        <f t="shared" si="4"/>
        <v>5</v>
      </c>
      <c r="N8" s="14">
        <f t="shared" si="2"/>
        <v>16</v>
      </c>
      <c r="O8" s="14">
        <f t="shared" si="3"/>
        <v>6</v>
      </c>
    </row>
    <row r="9" spans="1:18" ht="15.5" hidden="1" x14ac:dyDescent="0.35">
      <c r="A9" s="2">
        <v>13</v>
      </c>
      <c r="B9" s="40">
        <v>10</v>
      </c>
      <c r="C9" s="28"/>
      <c r="D9" s="28"/>
      <c r="E9" s="28"/>
      <c r="F9" s="28"/>
      <c r="G9" s="28"/>
      <c r="H9" s="28"/>
      <c r="I9" s="14" t="e">
        <f t="shared" si="0"/>
        <v>#N/A</v>
      </c>
      <c r="J9" s="28"/>
      <c r="K9" s="14" t="e">
        <f t="shared" si="1"/>
        <v>#N/A</v>
      </c>
      <c r="L9" s="28"/>
      <c r="M9" s="43" t="e">
        <f t="shared" si="4"/>
        <v>#N/A</v>
      </c>
      <c r="N9" s="14" t="e">
        <f t="shared" si="2"/>
        <v>#N/A</v>
      </c>
      <c r="O9" s="14" t="e">
        <f t="shared" si="3"/>
        <v>#N/A</v>
      </c>
      <c r="P9" s="28"/>
      <c r="Q9" s="28" t="e">
        <f>+K9+#REF!+M9+O9+P9</f>
        <v>#N/A</v>
      </c>
      <c r="R9" s="28"/>
    </row>
    <row r="10" spans="1:18" ht="15.5" hidden="1" x14ac:dyDescent="0.35">
      <c r="A10" s="2">
        <v>14</v>
      </c>
      <c r="B10" s="40">
        <v>11</v>
      </c>
      <c r="C10" s="2"/>
      <c r="D10" s="2"/>
      <c r="E10" s="2"/>
      <c r="F10" s="2"/>
      <c r="G10" s="2"/>
      <c r="H10" s="2"/>
      <c r="I10" s="14" t="e">
        <f t="shared" si="0"/>
        <v>#N/A</v>
      </c>
      <c r="J10" s="2"/>
      <c r="K10" s="14" t="e">
        <f t="shared" si="1"/>
        <v>#N/A</v>
      </c>
      <c r="L10" s="2"/>
      <c r="M10" s="7" t="e">
        <f t="shared" si="4"/>
        <v>#N/A</v>
      </c>
      <c r="N10" s="14" t="e">
        <f t="shared" si="2"/>
        <v>#N/A</v>
      </c>
      <c r="O10" s="14" t="e">
        <f t="shared" si="3"/>
        <v>#N/A</v>
      </c>
      <c r="P10" s="2"/>
      <c r="Q10" s="2" t="e">
        <f>+K10+#REF!+M10+O10+P10</f>
        <v>#N/A</v>
      </c>
      <c r="R10" s="2"/>
    </row>
    <row r="11" spans="1:18" ht="15.5" hidden="1" x14ac:dyDescent="0.35">
      <c r="A11" s="2">
        <v>15</v>
      </c>
      <c r="B11" s="40">
        <v>12</v>
      </c>
      <c r="C11" s="2"/>
      <c r="D11" s="2"/>
      <c r="E11" s="2"/>
      <c r="F11" s="2"/>
      <c r="G11" s="2"/>
      <c r="H11" s="2"/>
      <c r="I11" s="14" t="e">
        <f t="shared" si="0"/>
        <v>#N/A</v>
      </c>
      <c r="J11" s="2"/>
      <c r="K11" s="14" t="e">
        <f t="shared" si="1"/>
        <v>#N/A</v>
      </c>
      <c r="L11" s="2"/>
      <c r="M11" s="7" t="e">
        <f t="shared" si="4"/>
        <v>#N/A</v>
      </c>
      <c r="N11" s="14" t="e">
        <f t="shared" si="2"/>
        <v>#N/A</v>
      </c>
      <c r="O11" s="14" t="e">
        <f t="shared" si="3"/>
        <v>#N/A</v>
      </c>
      <c r="P11" s="2"/>
      <c r="Q11" s="2" t="e">
        <f>+K11+#REF!+M11+O11+P11</f>
        <v>#N/A</v>
      </c>
      <c r="R11" s="2"/>
    </row>
    <row r="12" spans="1:18" ht="15.5" hidden="1" x14ac:dyDescent="0.35">
      <c r="A12" s="2">
        <v>16</v>
      </c>
      <c r="B12" s="40">
        <v>13</v>
      </c>
      <c r="C12" s="2"/>
      <c r="D12" s="2"/>
      <c r="E12" s="2"/>
      <c r="F12" s="2"/>
      <c r="G12" s="2"/>
      <c r="H12" s="2"/>
      <c r="I12" s="14" t="e">
        <f t="shared" si="0"/>
        <v>#N/A</v>
      </c>
      <c r="J12" s="2"/>
      <c r="K12" s="14" t="e">
        <f t="shared" si="1"/>
        <v>#N/A</v>
      </c>
      <c r="L12" s="2"/>
      <c r="M12" s="7" t="e">
        <f t="shared" si="4"/>
        <v>#N/A</v>
      </c>
      <c r="N12" s="14" t="e">
        <f t="shared" si="2"/>
        <v>#N/A</v>
      </c>
      <c r="O12" s="14" t="e">
        <f t="shared" si="3"/>
        <v>#N/A</v>
      </c>
      <c r="P12" s="2"/>
      <c r="Q12" s="2" t="e">
        <f>+K12+#REF!+M12+O12+P12</f>
        <v>#N/A</v>
      </c>
      <c r="R12" s="2"/>
    </row>
    <row r="13" spans="1:18" ht="15.5" hidden="1" x14ac:dyDescent="0.35">
      <c r="A13" s="2">
        <v>17</v>
      </c>
      <c r="B13" s="40">
        <v>14</v>
      </c>
      <c r="C13" s="2"/>
      <c r="D13" s="2"/>
      <c r="E13" s="2"/>
      <c r="F13" s="2"/>
      <c r="G13" s="2"/>
      <c r="H13" s="2"/>
      <c r="I13" s="14" t="e">
        <f t="shared" si="0"/>
        <v>#N/A</v>
      </c>
      <c r="J13" s="2"/>
      <c r="K13" s="14" t="e">
        <f t="shared" si="1"/>
        <v>#N/A</v>
      </c>
      <c r="L13" s="2"/>
      <c r="M13" s="7" t="e">
        <f t="shared" si="4"/>
        <v>#N/A</v>
      </c>
      <c r="N13" s="14" t="e">
        <f t="shared" si="2"/>
        <v>#N/A</v>
      </c>
      <c r="O13" s="14" t="e">
        <f t="shared" si="3"/>
        <v>#N/A</v>
      </c>
      <c r="P13" s="2"/>
      <c r="Q13" s="2" t="e">
        <f>+K13+#REF!+M13+O13+P13</f>
        <v>#N/A</v>
      </c>
      <c r="R13" s="2"/>
    </row>
    <row r="14" spans="1:18" ht="15.5" hidden="1" x14ac:dyDescent="0.35">
      <c r="A14" s="2">
        <v>18</v>
      </c>
      <c r="B14" s="40">
        <v>15</v>
      </c>
      <c r="C14" s="2"/>
      <c r="D14" s="2"/>
      <c r="E14" s="2"/>
      <c r="F14" s="2"/>
      <c r="G14" s="2"/>
      <c r="H14" s="2"/>
      <c r="I14" s="14" t="e">
        <f t="shared" si="0"/>
        <v>#N/A</v>
      </c>
      <c r="J14" s="2"/>
      <c r="K14" s="14" t="e">
        <f t="shared" si="1"/>
        <v>#N/A</v>
      </c>
      <c r="L14" s="2"/>
      <c r="M14" s="7" t="e">
        <f t="shared" si="4"/>
        <v>#N/A</v>
      </c>
      <c r="N14" s="14" t="e">
        <f t="shared" si="2"/>
        <v>#N/A</v>
      </c>
      <c r="O14" s="14" t="e">
        <f t="shared" si="3"/>
        <v>#N/A</v>
      </c>
      <c r="P14" s="2"/>
      <c r="Q14" s="2" t="e">
        <f>+K14+#REF!+M14+O14+P14</f>
        <v>#N/A</v>
      </c>
      <c r="R14" s="2"/>
    </row>
    <row r="15" spans="1:18" ht="15.5" hidden="1" x14ac:dyDescent="0.35">
      <c r="A15" s="2">
        <v>19</v>
      </c>
      <c r="B15" s="40">
        <v>16</v>
      </c>
      <c r="C15" s="2"/>
      <c r="D15" s="2"/>
      <c r="E15" s="2"/>
      <c r="F15" s="2"/>
      <c r="G15" s="2"/>
      <c r="H15" s="2"/>
      <c r="I15" s="14" t="e">
        <f t="shared" si="0"/>
        <v>#N/A</v>
      </c>
      <c r="J15" s="2"/>
      <c r="K15" s="14" t="e">
        <f t="shared" si="1"/>
        <v>#N/A</v>
      </c>
      <c r="L15" s="2"/>
      <c r="M15" s="7" t="e">
        <f t="shared" si="4"/>
        <v>#N/A</v>
      </c>
      <c r="N15" s="14" t="e">
        <f t="shared" si="2"/>
        <v>#N/A</v>
      </c>
      <c r="O15" s="14" t="e">
        <f t="shared" si="3"/>
        <v>#N/A</v>
      </c>
      <c r="P15" s="2"/>
      <c r="Q15" s="2" t="e">
        <f>+K15+#REF!+M15+O15+P15</f>
        <v>#N/A</v>
      </c>
      <c r="R15" s="2"/>
    </row>
    <row r="16" spans="1:18" ht="15.5" hidden="1" x14ac:dyDescent="0.35">
      <c r="A16" s="2">
        <v>20</v>
      </c>
      <c r="B16" s="40">
        <v>17</v>
      </c>
      <c r="C16" s="2"/>
      <c r="D16" s="2"/>
      <c r="E16" s="2"/>
      <c r="F16" s="2"/>
      <c r="G16" s="2"/>
      <c r="H16" s="2"/>
      <c r="I16" s="14" t="e">
        <f t="shared" si="0"/>
        <v>#N/A</v>
      </c>
      <c r="J16" s="2"/>
      <c r="K16" s="14" t="e">
        <f t="shared" si="1"/>
        <v>#N/A</v>
      </c>
      <c r="L16" s="2"/>
      <c r="M16" s="7" t="e">
        <f t="shared" si="4"/>
        <v>#N/A</v>
      </c>
      <c r="N16" s="14" t="e">
        <f t="shared" si="2"/>
        <v>#N/A</v>
      </c>
      <c r="O16" s="14" t="e">
        <f t="shared" si="3"/>
        <v>#N/A</v>
      </c>
      <c r="P16" s="2"/>
      <c r="Q16" s="2" t="e">
        <f>+K16+#REF!+M16+O16+P16</f>
        <v>#N/A</v>
      </c>
      <c r="R16" s="2"/>
    </row>
    <row r="17" ht="15.5" x14ac:dyDescent="0.3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O12"/>
  <sheetViews>
    <sheetView topLeftCell="B1" workbookViewId="0">
      <selection activeCell="P13" sqref="P13"/>
    </sheetView>
  </sheetViews>
  <sheetFormatPr defaultColWidth="11.25" defaultRowHeight="15" customHeight="1" x14ac:dyDescent="0.35"/>
  <cols>
    <col min="1" max="1" width="2.33203125" style="20" hidden="1" customWidth="1"/>
    <col min="2" max="2" width="2.75" style="20" bestFit="1" customWidth="1"/>
    <col min="3" max="3" width="28.4140625" style="20" customWidth="1"/>
    <col min="4" max="4" width="12.5" style="20" customWidth="1"/>
    <col min="5" max="5" width="9.08203125" style="20" bestFit="1" customWidth="1"/>
    <col min="6" max="6" width="6.83203125" style="20" bestFit="1" customWidth="1"/>
    <col min="7" max="7" width="7.9140625" style="20" bestFit="1" customWidth="1"/>
    <col min="8" max="8" width="9.9140625" style="20" bestFit="1" customWidth="1"/>
    <col min="9" max="9" width="7" style="20" customWidth="1"/>
    <col min="10" max="10" width="7.58203125" style="20" bestFit="1" customWidth="1"/>
    <col min="11" max="11" width="7" style="20" customWidth="1"/>
    <col min="12" max="12" width="11.5" style="20" bestFit="1" customWidth="1"/>
    <col min="13" max="14" width="7" style="20" customWidth="1"/>
    <col min="15" max="15" width="7.83203125" style="20" bestFit="1" customWidth="1"/>
    <col min="16" max="27" width="6.9140625" style="20" customWidth="1"/>
    <col min="28" max="16384" width="11.25" style="20"/>
  </cols>
  <sheetData>
    <row r="1" spans="1:15" ht="15.5" x14ac:dyDescent="0.35">
      <c r="A1" s="23"/>
      <c r="B1" s="7"/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9</v>
      </c>
      <c r="I1" s="7" t="s">
        <v>8</v>
      </c>
      <c r="J1" s="7" t="s">
        <v>10</v>
      </c>
      <c r="K1" s="7" t="s">
        <v>8</v>
      </c>
      <c r="L1" s="7" t="s">
        <v>34</v>
      </c>
      <c r="M1" s="7" t="s">
        <v>8</v>
      </c>
      <c r="N1" s="7" t="s">
        <v>12</v>
      </c>
      <c r="O1" s="7" t="s">
        <v>13</v>
      </c>
    </row>
    <row r="2" spans="1:15" ht="15.5" x14ac:dyDescent="0.35">
      <c r="A2" s="23">
        <v>1</v>
      </c>
      <c r="B2" s="33">
        <v>1</v>
      </c>
      <c r="C2" s="7" t="s">
        <v>81</v>
      </c>
      <c r="D2" s="7" t="s">
        <v>22</v>
      </c>
      <c r="E2" s="7">
        <v>2014</v>
      </c>
      <c r="F2" s="7"/>
      <c r="G2" s="7"/>
      <c r="H2" s="7">
        <v>39</v>
      </c>
      <c r="I2" s="14">
        <f>RANK(H2,$H$2:$H$12,0)</f>
        <v>9</v>
      </c>
      <c r="J2" s="7">
        <v>51</v>
      </c>
      <c r="K2" s="14">
        <f>RANK(J2,$J$2:$J$12,0)</f>
        <v>9</v>
      </c>
      <c r="L2" s="17">
        <v>0.29444444444444445</v>
      </c>
      <c r="M2" s="14">
        <f>RANK(L2,$L$2:$L$12,1)</f>
        <v>7</v>
      </c>
      <c r="N2" s="14">
        <f>SUM(I2,K2,M2)</f>
        <v>25</v>
      </c>
      <c r="O2" s="14">
        <f>RANK(N2,$N$2:$N$12,1)</f>
        <v>9</v>
      </c>
    </row>
    <row r="3" spans="1:15" ht="15.5" x14ac:dyDescent="0.35">
      <c r="A3" s="23">
        <v>2</v>
      </c>
      <c r="B3" s="33">
        <v>2</v>
      </c>
      <c r="C3" s="25" t="s">
        <v>79</v>
      </c>
      <c r="D3" s="7" t="s">
        <v>29</v>
      </c>
      <c r="E3" s="7">
        <v>2014</v>
      </c>
      <c r="F3" s="7"/>
      <c r="G3" s="7"/>
      <c r="H3" s="7">
        <v>34</v>
      </c>
      <c r="I3" s="14">
        <f t="shared" ref="I3:I12" si="0">RANK(H3,$H$2:$H$12,0)</f>
        <v>10</v>
      </c>
      <c r="J3" s="7">
        <v>43</v>
      </c>
      <c r="K3" s="14">
        <f t="shared" ref="K3:K12" si="1">RANK(J3,$J$2:$J$12,0)</f>
        <v>11</v>
      </c>
      <c r="L3" s="17">
        <v>0.27569444444444446</v>
      </c>
      <c r="M3" s="14">
        <f t="shared" ref="M3:M12" si="2">RANK(L3,$L$2:$L$12,1)</f>
        <v>4</v>
      </c>
      <c r="N3" s="14">
        <f t="shared" ref="N3:N12" si="3">SUM(I3,K3,M3)</f>
        <v>25</v>
      </c>
      <c r="O3" s="14">
        <f t="shared" ref="O3:O12" si="4">RANK(N3,$N$2:$N$12,1)</f>
        <v>9</v>
      </c>
    </row>
    <row r="4" spans="1:15" ht="15.5" x14ac:dyDescent="0.35">
      <c r="A4" s="23">
        <v>3</v>
      </c>
      <c r="B4" s="33">
        <v>3</v>
      </c>
      <c r="C4" s="26" t="s">
        <v>38</v>
      </c>
      <c r="D4" s="7" t="s">
        <v>32</v>
      </c>
      <c r="E4" s="7">
        <v>2014</v>
      </c>
      <c r="F4" s="7"/>
      <c r="G4" s="7"/>
      <c r="H4" s="7">
        <v>80</v>
      </c>
      <c r="I4" s="14">
        <f t="shared" si="0"/>
        <v>3</v>
      </c>
      <c r="J4" s="7">
        <v>158</v>
      </c>
      <c r="K4" s="14">
        <f t="shared" si="1"/>
        <v>2</v>
      </c>
      <c r="L4" s="17">
        <v>0.31111111111111112</v>
      </c>
      <c r="M4" s="14">
        <f t="shared" si="2"/>
        <v>10</v>
      </c>
      <c r="N4" s="14">
        <f t="shared" si="3"/>
        <v>15</v>
      </c>
      <c r="O4" s="14">
        <f t="shared" si="4"/>
        <v>4</v>
      </c>
    </row>
    <row r="5" spans="1:15" ht="15.5" x14ac:dyDescent="0.35">
      <c r="A5" s="23">
        <v>4</v>
      </c>
      <c r="B5" s="33">
        <v>4</v>
      </c>
      <c r="C5" s="26" t="s">
        <v>61</v>
      </c>
      <c r="D5" s="27" t="s">
        <v>32</v>
      </c>
      <c r="E5" s="27"/>
      <c r="F5" s="7"/>
      <c r="G5" s="7"/>
      <c r="H5" s="7">
        <v>53</v>
      </c>
      <c r="I5" s="14">
        <f t="shared" si="0"/>
        <v>7</v>
      </c>
      <c r="J5" s="7">
        <v>64</v>
      </c>
      <c r="K5" s="14">
        <f t="shared" si="1"/>
        <v>7</v>
      </c>
      <c r="L5" s="17">
        <v>0.30069444444444443</v>
      </c>
      <c r="M5" s="14">
        <f t="shared" si="2"/>
        <v>8</v>
      </c>
      <c r="N5" s="14">
        <f t="shared" si="3"/>
        <v>22</v>
      </c>
      <c r="O5" s="14">
        <f t="shared" si="4"/>
        <v>7</v>
      </c>
    </row>
    <row r="6" spans="1:15" ht="15.5" x14ac:dyDescent="0.35">
      <c r="A6" s="23">
        <v>5</v>
      </c>
      <c r="B6" s="33">
        <v>5</v>
      </c>
      <c r="C6" s="25" t="s">
        <v>37</v>
      </c>
      <c r="D6" s="7" t="s">
        <v>20</v>
      </c>
      <c r="E6" s="7">
        <v>2013</v>
      </c>
      <c r="F6" s="7"/>
      <c r="G6" s="7"/>
      <c r="H6" s="7">
        <v>82</v>
      </c>
      <c r="I6" s="14">
        <f t="shared" si="0"/>
        <v>2</v>
      </c>
      <c r="J6" s="7">
        <v>113</v>
      </c>
      <c r="K6" s="14">
        <f t="shared" si="1"/>
        <v>3</v>
      </c>
      <c r="L6" s="17">
        <v>0.26597222222222222</v>
      </c>
      <c r="M6" s="14">
        <f t="shared" si="2"/>
        <v>2</v>
      </c>
      <c r="N6" s="14">
        <f t="shared" si="3"/>
        <v>7</v>
      </c>
      <c r="O6" s="62">
        <f t="shared" si="4"/>
        <v>2</v>
      </c>
    </row>
    <row r="7" spans="1:15" ht="15.5" x14ac:dyDescent="0.35">
      <c r="A7" s="23">
        <v>6</v>
      </c>
      <c r="B7" s="33">
        <v>6</v>
      </c>
      <c r="C7" s="27" t="s">
        <v>54</v>
      </c>
      <c r="D7" s="27" t="s">
        <v>20</v>
      </c>
      <c r="E7" s="27">
        <v>2013</v>
      </c>
      <c r="F7" s="44"/>
      <c r="G7" s="7"/>
      <c r="H7" s="7">
        <v>72</v>
      </c>
      <c r="I7" s="14">
        <f t="shared" si="0"/>
        <v>4</v>
      </c>
      <c r="J7" s="7">
        <v>89</v>
      </c>
      <c r="K7" s="14">
        <f t="shared" si="1"/>
        <v>4</v>
      </c>
      <c r="L7" s="17">
        <v>0.27361111111111114</v>
      </c>
      <c r="M7" s="14">
        <f t="shared" si="2"/>
        <v>3</v>
      </c>
      <c r="N7" s="14">
        <f t="shared" si="3"/>
        <v>11</v>
      </c>
      <c r="O7" s="62">
        <f t="shared" si="4"/>
        <v>3</v>
      </c>
    </row>
    <row r="8" spans="1:15" ht="15.5" x14ac:dyDescent="0.35">
      <c r="A8" s="23">
        <v>7</v>
      </c>
      <c r="B8" s="33">
        <v>7</v>
      </c>
      <c r="C8" s="27" t="s">
        <v>55</v>
      </c>
      <c r="D8" s="27" t="s">
        <v>20</v>
      </c>
      <c r="E8" s="27">
        <v>2014</v>
      </c>
      <c r="F8" s="44"/>
      <c r="G8" s="7"/>
      <c r="H8" s="7">
        <v>60</v>
      </c>
      <c r="I8" s="14">
        <f t="shared" si="0"/>
        <v>6</v>
      </c>
      <c r="J8" s="7">
        <v>70</v>
      </c>
      <c r="K8" s="14">
        <f t="shared" si="1"/>
        <v>6</v>
      </c>
      <c r="L8" s="17">
        <v>0.27777777777777779</v>
      </c>
      <c r="M8" s="14">
        <f t="shared" si="2"/>
        <v>5</v>
      </c>
      <c r="N8" s="14">
        <f t="shared" si="3"/>
        <v>17</v>
      </c>
      <c r="O8" s="14">
        <f t="shared" si="4"/>
        <v>5</v>
      </c>
    </row>
    <row r="9" spans="1:15" ht="15.5" x14ac:dyDescent="0.35">
      <c r="A9" s="23">
        <v>8</v>
      </c>
      <c r="B9" s="33">
        <v>8</v>
      </c>
      <c r="C9" s="7" t="s">
        <v>40</v>
      </c>
      <c r="D9" s="7" t="s">
        <v>20</v>
      </c>
      <c r="E9" s="7">
        <v>2014</v>
      </c>
      <c r="F9" s="7"/>
      <c r="G9" s="7"/>
      <c r="H9" s="7">
        <v>63</v>
      </c>
      <c r="I9" s="14">
        <f t="shared" si="0"/>
        <v>5</v>
      </c>
      <c r="J9" s="7">
        <v>80</v>
      </c>
      <c r="K9" s="14">
        <f t="shared" si="1"/>
        <v>5</v>
      </c>
      <c r="L9" s="17">
        <v>0.30416666666666664</v>
      </c>
      <c r="M9" s="14">
        <f t="shared" si="2"/>
        <v>9</v>
      </c>
      <c r="N9" s="14">
        <f t="shared" si="3"/>
        <v>19</v>
      </c>
      <c r="O9" s="14">
        <f t="shared" si="4"/>
        <v>6</v>
      </c>
    </row>
    <row r="10" spans="1:15" ht="15" customHeight="1" x14ac:dyDescent="0.35">
      <c r="B10" s="33">
        <v>9</v>
      </c>
      <c r="C10" s="26" t="s">
        <v>39</v>
      </c>
      <c r="D10" s="27" t="s">
        <v>22</v>
      </c>
      <c r="E10" s="27">
        <v>2014</v>
      </c>
      <c r="F10" s="44"/>
      <c r="G10" s="7"/>
      <c r="H10" s="7">
        <v>43</v>
      </c>
      <c r="I10" s="14">
        <f t="shared" si="0"/>
        <v>8</v>
      </c>
      <c r="J10" s="7">
        <v>48</v>
      </c>
      <c r="K10" s="14">
        <f t="shared" si="1"/>
        <v>10</v>
      </c>
      <c r="L10" s="17">
        <v>0.28125</v>
      </c>
      <c r="M10" s="14">
        <f t="shared" si="2"/>
        <v>6</v>
      </c>
      <c r="N10" s="14">
        <f t="shared" si="3"/>
        <v>24</v>
      </c>
      <c r="O10" s="14">
        <f t="shared" si="4"/>
        <v>8</v>
      </c>
    </row>
    <row r="11" spans="1:15" ht="15" customHeight="1" x14ac:dyDescent="0.35">
      <c r="B11" s="33">
        <v>10</v>
      </c>
      <c r="C11" s="7" t="s">
        <v>89</v>
      </c>
      <c r="D11" s="7" t="s">
        <v>15</v>
      </c>
      <c r="E11" s="7">
        <v>2013</v>
      </c>
      <c r="F11" s="27"/>
      <c r="G11" s="7"/>
      <c r="H11" s="7" t="s">
        <v>95</v>
      </c>
      <c r="I11" s="14">
        <v>11</v>
      </c>
      <c r="J11" s="7">
        <v>62</v>
      </c>
      <c r="K11" s="14">
        <f t="shared" si="1"/>
        <v>8</v>
      </c>
      <c r="L11" s="17">
        <v>0.31319444444444444</v>
      </c>
      <c r="M11" s="14">
        <f t="shared" si="2"/>
        <v>11</v>
      </c>
      <c r="N11" s="14">
        <f t="shared" si="3"/>
        <v>30</v>
      </c>
      <c r="O11" s="14">
        <f t="shared" si="4"/>
        <v>11</v>
      </c>
    </row>
    <row r="12" spans="1:15" ht="15" customHeight="1" x14ac:dyDescent="0.35">
      <c r="B12" s="33">
        <v>11</v>
      </c>
      <c r="C12" s="7" t="s">
        <v>94</v>
      </c>
      <c r="D12" s="7"/>
      <c r="E12" s="7"/>
      <c r="F12" s="7"/>
      <c r="G12" s="7"/>
      <c r="H12" s="7">
        <v>104</v>
      </c>
      <c r="I12" s="14">
        <f t="shared" si="0"/>
        <v>1</v>
      </c>
      <c r="J12" s="7">
        <v>173</v>
      </c>
      <c r="K12" s="14">
        <f t="shared" si="1"/>
        <v>1</v>
      </c>
      <c r="L12" s="17">
        <v>0.25763888888888886</v>
      </c>
      <c r="M12" s="14">
        <f t="shared" si="2"/>
        <v>1</v>
      </c>
      <c r="N12" s="14">
        <f t="shared" si="3"/>
        <v>3</v>
      </c>
      <c r="O12" s="62">
        <f t="shared" si="4"/>
        <v>1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"/>
  <sheetViews>
    <sheetView workbookViewId="0">
      <selection activeCell="O4" sqref="O4"/>
    </sheetView>
  </sheetViews>
  <sheetFormatPr defaultColWidth="11.25" defaultRowHeight="15" customHeight="1" x14ac:dyDescent="0.35"/>
  <cols>
    <col min="1" max="1" width="2.75" style="20" bestFit="1" customWidth="1"/>
    <col min="2" max="2" width="20.9140625" style="20" customWidth="1"/>
    <col min="3" max="3" width="11.1640625" style="20" customWidth="1"/>
    <col min="4" max="4" width="9.08203125" style="20" bestFit="1" customWidth="1"/>
    <col min="5" max="5" width="6.83203125" style="20" bestFit="1" customWidth="1"/>
    <col min="6" max="6" width="7.9140625" style="20" bestFit="1" customWidth="1"/>
    <col min="7" max="7" width="9.9140625" style="20" bestFit="1" customWidth="1"/>
    <col min="8" max="8" width="7" style="20" customWidth="1"/>
    <col min="9" max="9" width="7.58203125" style="20" bestFit="1" customWidth="1"/>
    <col min="10" max="10" width="7" style="20" customWidth="1"/>
    <col min="11" max="11" width="11.5" style="20" bestFit="1" customWidth="1"/>
    <col min="12" max="13" width="7" style="20" customWidth="1"/>
    <col min="14" max="14" width="7.83203125" style="20" bestFit="1" customWidth="1"/>
    <col min="15" max="26" width="6.9140625" style="20" customWidth="1"/>
    <col min="27" max="16384" width="11.25" style="20"/>
  </cols>
  <sheetData>
    <row r="1" spans="1:14" ht="15.5" x14ac:dyDescent="0.35">
      <c r="A1" s="7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9</v>
      </c>
      <c r="H1" s="7" t="s">
        <v>8</v>
      </c>
      <c r="I1" s="7" t="s">
        <v>10</v>
      </c>
      <c r="J1" s="7" t="s">
        <v>8</v>
      </c>
      <c r="K1" s="7" t="s">
        <v>34</v>
      </c>
      <c r="L1" s="7" t="s">
        <v>8</v>
      </c>
      <c r="M1" s="7" t="s">
        <v>12</v>
      </c>
      <c r="N1" s="7" t="s">
        <v>13</v>
      </c>
    </row>
    <row r="2" spans="1:14" ht="15.5" x14ac:dyDescent="0.35">
      <c r="A2" s="33">
        <v>1</v>
      </c>
      <c r="B2" s="26" t="s">
        <v>58</v>
      </c>
      <c r="C2" s="7" t="s">
        <v>32</v>
      </c>
      <c r="D2" s="7"/>
      <c r="E2" s="7"/>
      <c r="F2" s="7"/>
      <c r="G2" s="7">
        <v>64</v>
      </c>
      <c r="H2" s="14">
        <f>RANK(G2,$G$2:$G$3,0)</f>
        <v>2</v>
      </c>
      <c r="I2" s="7">
        <v>103</v>
      </c>
      <c r="J2" s="14">
        <f>RANK(I2,$I$2:$I$3,0)</f>
        <v>1</v>
      </c>
      <c r="K2" s="17">
        <v>0.32430555555555557</v>
      </c>
      <c r="L2" s="14">
        <f>RANK(K2,$K$2:$K$3,1)</f>
        <v>2</v>
      </c>
      <c r="M2" s="14">
        <f>SUM(H2,J2,L2)</f>
        <v>5</v>
      </c>
      <c r="N2" s="62">
        <f>RANK(M2,$M$2:$M$3,1)</f>
        <v>2</v>
      </c>
    </row>
    <row r="3" spans="1:14" ht="15" customHeight="1" x14ac:dyDescent="0.35">
      <c r="A3" s="33">
        <v>2</v>
      </c>
      <c r="B3" s="26" t="s">
        <v>59</v>
      </c>
      <c r="C3" s="7" t="s">
        <v>32</v>
      </c>
      <c r="D3" s="7"/>
      <c r="E3" s="7"/>
      <c r="F3" s="7"/>
      <c r="G3" s="7">
        <v>69</v>
      </c>
      <c r="H3" s="14">
        <f>RANK(G3,$G$2:$G$3,0)</f>
        <v>1</v>
      </c>
      <c r="I3" s="7">
        <v>97</v>
      </c>
      <c r="J3" s="14">
        <f>RANK(I3,$I$2:$I$3,0)</f>
        <v>2</v>
      </c>
      <c r="K3" s="17">
        <v>0.29305555555555557</v>
      </c>
      <c r="L3" s="14">
        <f>RANK(K3,$K$3:$K$4,1)</f>
        <v>1</v>
      </c>
      <c r="M3" s="14">
        <f>SUM(H3,J3,L3)</f>
        <v>4</v>
      </c>
      <c r="N3" s="62">
        <f>RANK(M3,$M$2:$M$3,1)</f>
        <v>1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Z3"/>
  <sheetViews>
    <sheetView workbookViewId="0">
      <selection activeCell="AA4" sqref="AA4"/>
    </sheetView>
  </sheetViews>
  <sheetFormatPr defaultColWidth="11.25" defaultRowHeight="15" customHeight="1" x14ac:dyDescent="0.35"/>
  <cols>
    <col min="1" max="1" width="2.75" style="20" bestFit="1" customWidth="1"/>
    <col min="2" max="2" width="16.33203125" style="20" bestFit="1" customWidth="1"/>
    <col min="3" max="3" width="6.9140625" style="20" customWidth="1"/>
    <col min="4" max="4" width="9.08203125" style="20" bestFit="1" customWidth="1"/>
    <col min="5" max="5" width="7" style="20" customWidth="1"/>
    <col min="6" max="6" width="7.9140625" style="20" bestFit="1" customWidth="1"/>
    <col min="7" max="9" width="4.9140625" style="20" customWidth="1"/>
    <col min="10" max="10" width="7" style="20" bestFit="1" customWidth="1"/>
    <col min="11" max="11" width="19.83203125" style="20" bestFit="1" customWidth="1"/>
    <col min="12" max="12" width="7" style="20" customWidth="1"/>
    <col min="13" max="15" width="4.9140625" style="20" customWidth="1"/>
    <col min="16" max="16" width="7" style="20" bestFit="1" customWidth="1"/>
    <col min="17" max="17" width="19.83203125" style="20" bestFit="1" customWidth="1"/>
    <col min="18" max="18" width="7" style="20" customWidth="1"/>
    <col min="19" max="19" width="9.9140625" style="20" bestFit="1" customWidth="1"/>
    <col min="20" max="20" width="7" style="20" customWidth="1"/>
    <col min="21" max="21" width="7.58203125" style="20" bestFit="1" customWidth="1"/>
    <col min="22" max="22" width="7" style="20" customWidth="1"/>
    <col min="23" max="23" width="11.5" style="20" bestFit="1" customWidth="1"/>
    <col min="24" max="25" width="7" style="20" customWidth="1"/>
    <col min="26" max="26" width="7.83203125" style="20" bestFit="1" customWidth="1"/>
    <col min="27" max="28" width="6.9140625" style="20" customWidth="1"/>
    <col min="29" max="16384" width="11.25" style="20"/>
  </cols>
  <sheetData>
    <row r="1" spans="1:26" ht="15.5" x14ac:dyDescent="0.3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65" t="s">
        <v>5</v>
      </c>
      <c r="H1" s="66"/>
      <c r="I1" s="67"/>
      <c r="J1" s="19" t="s">
        <v>6</v>
      </c>
      <c r="K1" s="19" t="s">
        <v>98</v>
      </c>
      <c r="L1" s="19" t="s">
        <v>8</v>
      </c>
      <c r="M1" s="65" t="s">
        <v>7</v>
      </c>
      <c r="N1" s="66"/>
      <c r="O1" s="67"/>
      <c r="P1" s="19" t="s">
        <v>6</v>
      </c>
      <c r="Q1" s="19" t="s">
        <v>98</v>
      </c>
      <c r="R1" s="19" t="s">
        <v>8</v>
      </c>
      <c r="S1" s="2" t="s">
        <v>9</v>
      </c>
      <c r="T1" s="2" t="s">
        <v>8</v>
      </c>
      <c r="U1" s="2" t="s">
        <v>10</v>
      </c>
      <c r="V1" s="2" t="s">
        <v>8</v>
      </c>
      <c r="W1" s="2" t="s">
        <v>11</v>
      </c>
      <c r="X1" s="2" t="s">
        <v>8</v>
      </c>
      <c r="Y1" s="2" t="s">
        <v>12</v>
      </c>
      <c r="Z1" s="2" t="s">
        <v>13</v>
      </c>
    </row>
    <row r="2" spans="1:26" ht="15.5" x14ac:dyDescent="0.35">
      <c r="A2" s="2">
        <v>1</v>
      </c>
      <c r="B2" s="2" t="s">
        <v>48</v>
      </c>
      <c r="C2" s="2" t="s">
        <v>20</v>
      </c>
      <c r="D2" s="2">
        <v>2004</v>
      </c>
      <c r="E2" s="49"/>
      <c r="F2" s="2">
        <v>64.900000000000006</v>
      </c>
      <c r="G2" s="2"/>
      <c r="H2" s="2"/>
      <c r="I2" s="2"/>
      <c r="J2" s="21">
        <v>100</v>
      </c>
      <c r="K2" s="58">
        <f>J2-F2</f>
        <v>35.099999999999994</v>
      </c>
      <c r="L2" s="14">
        <f>RANK(K2,$K$2:$K$3,0)</f>
        <v>1</v>
      </c>
      <c r="M2" s="2"/>
      <c r="N2" s="2"/>
      <c r="O2" s="2"/>
      <c r="P2" s="2">
        <v>75</v>
      </c>
      <c r="Q2" s="58">
        <f>P2-F2</f>
        <v>10.099999999999994</v>
      </c>
      <c r="R2" s="14">
        <f>RANK(Q2,$Q$2:$Q$3,0)</f>
        <v>1</v>
      </c>
      <c r="S2" s="2">
        <v>102</v>
      </c>
      <c r="T2" s="14">
        <f>RANK(S2,$S$2:$S$3,0)</f>
        <v>1</v>
      </c>
      <c r="U2" s="2">
        <v>93</v>
      </c>
      <c r="V2" s="14">
        <f>RANK(U2,$U$2:$U$3,0)</f>
        <v>1</v>
      </c>
      <c r="W2" s="16">
        <v>0.52638888888888891</v>
      </c>
      <c r="X2" s="59">
        <f>RANK(W2,$W$2:$W$3,1)</f>
        <v>1</v>
      </c>
      <c r="Y2" s="59">
        <f>SUM(L2,R2,T2,V2)</f>
        <v>4</v>
      </c>
      <c r="Z2" s="61">
        <f>RANK(Y2,$Y$2:$Y$3,1)</f>
        <v>1</v>
      </c>
    </row>
    <row r="3" spans="1:26" ht="15.5" x14ac:dyDescent="0.35">
      <c r="A3" s="2">
        <v>2</v>
      </c>
      <c r="B3" s="2" t="s">
        <v>41</v>
      </c>
      <c r="C3" s="2" t="s">
        <v>18</v>
      </c>
      <c r="D3" s="2">
        <v>1992</v>
      </c>
      <c r="E3" s="49"/>
      <c r="F3" s="2">
        <v>82.7</v>
      </c>
      <c r="G3" s="2"/>
      <c r="H3" s="2"/>
      <c r="I3" s="2"/>
      <c r="J3" s="21">
        <v>82.5</v>
      </c>
      <c r="K3" s="58">
        <f>J3-F3</f>
        <v>-0.20000000000000284</v>
      </c>
      <c r="L3" s="14">
        <f>RANK(K3,$K$2:$K$3,0)</f>
        <v>2</v>
      </c>
      <c r="M3" s="2"/>
      <c r="N3" s="2"/>
      <c r="O3" s="2"/>
      <c r="P3" s="2">
        <v>72.5</v>
      </c>
      <c r="Q3" s="58">
        <f>P3-F3</f>
        <v>-10.200000000000003</v>
      </c>
      <c r="R3" s="14">
        <f>RANK(Q3,$Q$2:$Q$3,0)</f>
        <v>2</v>
      </c>
      <c r="S3" s="2">
        <v>77</v>
      </c>
      <c r="T3" s="14">
        <f>RANK(S3,$S$2:$S$3,0)</f>
        <v>2</v>
      </c>
      <c r="U3" s="2">
        <v>78</v>
      </c>
      <c r="V3" s="14">
        <f>RANK(U3,$U$2:$U$3,0)</f>
        <v>2</v>
      </c>
      <c r="W3" s="16">
        <v>0.7104166666666667</v>
      </c>
      <c r="X3" s="59">
        <f>RANK(W3,$W$2:$W$3,1)</f>
        <v>2</v>
      </c>
      <c r="Y3" s="59">
        <f>SUM(L3,R3,T3,V3)</f>
        <v>8</v>
      </c>
      <c r="Z3" s="61">
        <f>RANK(Y3,$Y$2:$Y$3,1)</f>
        <v>2</v>
      </c>
    </row>
  </sheetData>
  <mergeCells count="2">
    <mergeCell ref="G1:I1"/>
    <mergeCell ref="M1:O1"/>
  </mergeCells>
  <pageMargins left="0.7" right="0.7" top="0.75" bottom="0.75" header="0" footer="0"/>
  <pageSetup orientation="landscape"/>
  <colBreaks count="1" manualBreakCount="1">
    <brk id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Z2"/>
  <sheetViews>
    <sheetView workbookViewId="0">
      <selection activeCell="AA3" sqref="AA3"/>
    </sheetView>
  </sheetViews>
  <sheetFormatPr defaultColWidth="11.25" defaultRowHeight="15" customHeight="1" x14ac:dyDescent="0.35"/>
  <cols>
    <col min="1" max="1" width="2.75" style="20" bestFit="1" customWidth="1"/>
    <col min="2" max="2" width="13.25" style="20" customWidth="1"/>
    <col min="3" max="3" width="10.25" style="20" customWidth="1"/>
    <col min="4" max="4" width="6.33203125" style="20" customWidth="1"/>
    <col min="5" max="5" width="6.83203125" style="20" bestFit="1" customWidth="1"/>
    <col min="6" max="6" width="7.9140625" style="20" bestFit="1" customWidth="1"/>
    <col min="7" max="7" width="4.58203125" style="20" customWidth="1"/>
    <col min="8" max="9" width="3.75" style="20" customWidth="1"/>
    <col min="10" max="10" width="7" style="20" customWidth="1"/>
    <col min="11" max="11" width="19.83203125" style="20" bestFit="1" customWidth="1"/>
    <col min="12" max="12" width="7" style="20" customWidth="1"/>
    <col min="13" max="15" width="4.75" style="20" customWidth="1"/>
    <col min="16" max="16" width="7" style="20" customWidth="1"/>
    <col min="17" max="17" width="19.83203125" style="20" bestFit="1" customWidth="1"/>
    <col min="18" max="18" width="7" style="20" customWidth="1"/>
    <col min="19" max="19" width="9.9140625" style="20" bestFit="1" customWidth="1"/>
    <col min="20" max="20" width="7" style="20" customWidth="1"/>
    <col min="21" max="21" width="7.58203125" style="20" bestFit="1" customWidth="1"/>
    <col min="22" max="22" width="7" style="20" customWidth="1"/>
    <col min="23" max="23" width="11.5" style="20" bestFit="1" customWidth="1"/>
    <col min="24" max="26" width="7" style="20" customWidth="1"/>
    <col min="27" max="28" width="6.9140625" style="20" customWidth="1"/>
    <col min="29" max="16384" width="11.25" style="20"/>
  </cols>
  <sheetData>
    <row r="1" spans="1:26" ht="15.5" x14ac:dyDescent="0.35">
      <c r="A1" s="7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63" t="s">
        <v>5</v>
      </c>
      <c r="H1" s="64"/>
      <c r="I1" s="64"/>
      <c r="J1" s="45" t="s">
        <v>6</v>
      </c>
      <c r="K1" s="19" t="s">
        <v>98</v>
      </c>
      <c r="L1" s="19" t="s">
        <v>8</v>
      </c>
      <c r="M1" s="65" t="s">
        <v>7</v>
      </c>
      <c r="N1" s="66"/>
      <c r="O1" s="67"/>
      <c r="P1" s="19" t="s">
        <v>6</v>
      </c>
      <c r="Q1" s="19" t="s">
        <v>98</v>
      </c>
      <c r="R1" s="19" t="s">
        <v>8</v>
      </c>
      <c r="S1" s="2" t="s">
        <v>9</v>
      </c>
      <c r="T1" s="2" t="s">
        <v>8</v>
      </c>
      <c r="U1" s="2" t="s">
        <v>10</v>
      </c>
      <c r="V1" s="2" t="s">
        <v>8</v>
      </c>
      <c r="W1" s="2" t="s">
        <v>11</v>
      </c>
      <c r="X1" s="2" t="s">
        <v>8</v>
      </c>
      <c r="Y1" s="2" t="s">
        <v>12</v>
      </c>
      <c r="Z1" s="2" t="s">
        <v>13</v>
      </c>
    </row>
    <row r="2" spans="1:26" ht="15.5" x14ac:dyDescent="0.35">
      <c r="A2" s="7">
        <v>1</v>
      </c>
      <c r="B2" s="24" t="s">
        <v>71</v>
      </c>
      <c r="C2" s="7" t="s">
        <v>32</v>
      </c>
      <c r="D2" s="7">
        <v>2007</v>
      </c>
      <c r="E2" s="46"/>
      <c r="F2" s="7">
        <v>71</v>
      </c>
      <c r="G2" s="47"/>
      <c r="H2" s="7"/>
      <c r="I2" s="7"/>
      <c r="J2" s="57">
        <v>65</v>
      </c>
      <c r="K2" s="58">
        <f>J2-F2</f>
        <v>-6</v>
      </c>
      <c r="L2" s="14">
        <f>RANK(K2,$K$2,0)</f>
        <v>1</v>
      </c>
      <c r="M2" s="2"/>
      <c r="N2" s="2"/>
      <c r="O2" s="2"/>
      <c r="P2" s="2">
        <v>55</v>
      </c>
      <c r="Q2" s="58">
        <f>P2-F2</f>
        <v>-16</v>
      </c>
      <c r="R2" s="14">
        <f>RANK(Q2,$Q$2,0)</f>
        <v>1</v>
      </c>
      <c r="S2" s="2">
        <v>57</v>
      </c>
      <c r="T2" s="14">
        <f>RANK(S2,$S$2,0)</f>
        <v>1</v>
      </c>
      <c r="U2" s="2">
        <v>43</v>
      </c>
      <c r="V2" s="14">
        <f>RANK(U2,$U$2,0)</f>
        <v>1</v>
      </c>
      <c r="W2" s="16">
        <v>0.69097222222222221</v>
      </c>
      <c r="X2" s="59">
        <f>RANK(W2,W2,1)</f>
        <v>1</v>
      </c>
      <c r="Y2" s="59">
        <f>SUM(L2,R2,T2,V2,X2)</f>
        <v>5</v>
      </c>
      <c r="Z2" s="61">
        <f>RANK(Y2,Y2,1)</f>
        <v>1</v>
      </c>
    </row>
  </sheetData>
  <mergeCells count="2">
    <mergeCell ref="G1:I1"/>
    <mergeCell ref="M1:O1"/>
  </mergeCells>
  <pageMargins left="0.7" right="0.7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8"/>
  <sheetViews>
    <sheetView workbookViewId="0">
      <selection activeCell="O9" sqref="O9"/>
    </sheetView>
  </sheetViews>
  <sheetFormatPr defaultColWidth="11.25" defaultRowHeight="15" customHeight="1" x14ac:dyDescent="0.35"/>
  <cols>
    <col min="1" max="1" width="2.75" style="48" bestFit="1" customWidth="1"/>
    <col min="2" max="2" width="18.25" style="20" customWidth="1"/>
    <col min="3" max="3" width="11.6640625" style="20" customWidth="1"/>
    <col min="4" max="4" width="9.08203125" style="20" bestFit="1" customWidth="1"/>
    <col min="5" max="5" width="6.83203125" style="20" bestFit="1" customWidth="1"/>
    <col min="6" max="6" width="7.9140625" style="20" bestFit="1" customWidth="1"/>
    <col min="7" max="7" width="9.9140625" style="20" bestFit="1" customWidth="1"/>
    <col min="8" max="8" width="6.83203125" style="20" bestFit="1" customWidth="1"/>
    <col min="9" max="9" width="7.58203125" style="20" bestFit="1" customWidth="1"/>
    <col min="10" max="10" width="6.83203125" style="20" bestFit="1" customWidth="1"/>
    <col min="11" max="11" width="11.5" style="20" bestFit="1" customWidth="1"/>
    <col min="12" max="12" width="6.83203125" style="20" bestFit="1" customWidth="1"/>
    <col min="13" max="13" width="12.5" style="20" bestFit="1" customWidth="1"/>
    <col min="14" max="14" width="7.83203125" style="20" bestFit="1" customWidth="1"/>
    <col min="15" max="26" width="6.9140625" style="20" customWidth="1"/>
    <col min="27" max="16384" width="11.25" style="20"/>
  </cols>
  <sheetData>
    <row r="1" spans="1:15" ht="15.5" x14ac:dyDescent="0.35">
      <c r="A1" s="35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9</v>
      </c>
      <c r="H1" s="7" t="s">
        <v>8</v>
      </c>
      <c r="I1" s="7" t="s">
        <v>10</v>
      </c>
      <c r="J1" s="7" t="s">
        <v>8</v>
      </c>
      <c r="K1" s="7" t="s">
        <v>11</v>
      </c>
      <c r="L1" s="7" t="s">
        <v>8</v>
      </c>
      <c r="M1" s="7" t="s">
        <v>12</v>
      </c>
      <c r="N1" s="7" t="s">
        <v>13</v>
      </c>
    </row>
    <row r="2" spans="1:15" ht="15.5" x14ac:dyDescent="0.35">
      <c r="A2" s="35">
        <v>1</v>
      </c>
      <c r="B2" s="7" t="s">
        <v>80</v>
      </c>
      <c r="C2" s="7" t="s">
        <v>22</v>
      </c>
      <c r="D2" s="7">
        <v>2009</v>
      </c>
      <c r="E2" s="46"/>
      <c r="F2" s="7"/>
      <c r="G2" s="7">
        <v>59</v>
      </c>
      <c r="H2" s="14">
        <f>RANK(G2,G$2:G$8,0)</f>
        <v>3</v>
      </c>
      <c r="I2" s="7">
        <v>84</v>
      </c>
      <c r="J2" s="14">
        <f>RANK(I2,I$2:I$8,0)</f>
        <v>4</v>
      </c>
      <c r="K2" s="17">
        <v>0.56458333333333333</v>
      </c>
      <c r="L2" s="14">
        <f>RANK(K2,K$2:K$8,1)</f>
        <v>1</v>
      </c>
      <c r="M2" s="14">
        <f>SUM(H2,J2,L2)</f>
        <v>8</v>
      </c>
      <c r="N2" s="62">
        <f>RANK(M2,M$2:M$8,1)</f>
        <v>1</v>
      </c>
      <c r="O2" s="20" t="s">
        <v>99</v>
      </c>
    </row>
    <row r="3" spans="1:15" ht="15.5" x14ac:dyDescent="0.35">
      <c r="A3" s="35">
        <v>2</v>
      </c>
      <c r="B3" s="7" t="s">
        <v>85</v>
      </c>
      <c r="C3" s="7" t="s">
        <v>15</v>
      </c>
      <c r="D3" s="7">
        <v>2010</v>
      </c>
      <c r="E3" s="46"/>
      <c r="F3" s="7"/>
      <c r="G3" s="7">
        <v>53</v>
      </c>
      <c r="H3" s="14">
        <f t="shared" ref="H3:H8" si="0">RANK(G3,G$2:G$8,0)</f>
        <v>4</v>
      </c>
      <c r="I3" s="7">
        <v>59</v>
      </c>
      <c r="J3" s="14">
        <f t="shared" ref="J3:J8" si="1">RANK(I3,I$2:I$8,0)</f>
        <v>7</v>
      </c>
      <c r="K3" s="17">
        <v>0.6</v>
      </c>
      <c r="L3" s="14">
        <f t="shared" ref="L3:L7" si="2">RANK(K3,K$2:K$8,1)</f>
        <v>3</v>
      </c>
      <c r="M3" s="14">
        <f t="shared" ref="M3:M8" si="3">SUM(H3,J3,L3)</f>
        <v>14</v>
      </c>
      <c r="N3" s="14">
        <f t="shared" ref="N3:N8" si="4">RANK(M3,M$2:M$8,1)</f>
        <v>5</v>
      </c>
    </row>
    <row r="4" spans="1:15" ht="15.5" x14ac:dyDescent="0.35">
      <c r="A4" s="35">
        <v>3</v>
      </c>
      <c r="B4" s="7" t="s">
        <v>42</v>
      </c>
      <c r="C4" s="7" t="s">
        <v>20</v>
      </c>
      <c r="D4" s="7">
        <v>2009</v>
      </c>
      <c r="E4" s="46"/>
      <c r="F4" s="7"/>
      <c r="G4" s="7">
        <v>82</v>
      </c>
      <c r="H4" s="14">
        <f t="shared" si="0"/>
        <v>1</v>
      </c>
      <c r="I4" s="7">
        <v>97</v>
      </c>
      <c r="J4" s="14">
        <f t="shared" si="1"/>
        <v>2</v>
      </c>
      <c r="K4" s="17">
        <v>0.72638888888888886</v>
      </c>
      <c r="L4" s="14">
        <f t="shared" si="2"/>
        <v>5</v>
      </c>
      <c r="M4" s="14">
        <f t="shared" si="3"/>
        <v>8</v>
      </c>
      <c r="N4" s="62">
        <f t="shared" si="4"/>
        <v>1</v>
      </c>
      <c r="O4" s="20" t="s">
        <v>100</v>
      </c>
    </row>
    <row r="5" spans="1:15" ht="15.5" x14ac:dyDescent="0.35">
      <c r="A5" s="35">
        <v>4</v>
      </c>
      <c r="B5" s="26" t="s">
        <v>67</v>
      </c>
      <c r="C5" s="7" t="s">
        <v>32</v>
      </c>
      <c r="D5" s="7">
        <v>2010</v>
      </c>
      <c r="E5" s="46"/>
      <c r="F5" s="7"/>
      <c r="G5" s="7">
        <v>53</v>
      </c>
      <c r="H5" s="14">
        <f t="shared" si="0"/>
        <v>4</v>
      </c>
      <c r="I5" s="7">
        <v>80</v>
      </c>
      <c r="J5" s="14">
        <f t="shared" si="1"/>
        <v>5</v>
      </c>
      <c r="K5" s="17">
        <v>0.96458333333333335</v>
      </c>
      <c r="L5" s="14">
        <f t="shared" si="2"/>
        <v>6</v>
      </c>
      <c r="M5" s="14">
        <f t="shared" si="3"/>
        <v>15</v>
      </c>
      <c r="N5" s="14">
        <f t="shared" si="4"/>
        <v>6</v>
      </c>
    </row>
    <row r="6" spans="1:15" ht="15.5" x14ac:dyDescent="0.35">
      <c r="A6" s="35">
        <v>5</v>
      </c>
      <c r="B6" s="26" t="s">
        <v>68</v>
      </c>
      <c r="C6" s="7" t="s">
        <v>32</v>
      </c>
      <c r="D6" s="7">
        <v>2010</v>
      </c>
      <c r="E6" s="46"/>
      <c r="F6" s="7"/>
      <c r="G6" s="7">
        <v>33</v>
      </c>
      <c r="H6" s="14">
        <f t="shared" si="0"/>
        <v>7</v>
      </c>
      <c r="I6" s="7">
        <v>63</v>
      </c>
      <c r="J6" s="14">
        <f t="shared" si="1"/>
        <v>6</v>
      </c>
      <c r="K6" s="17">
        <v>0.67222222222222228</v>
      </c>
      <c r="L6" s="14">
        <f t="shared" si="2"/>
        <v>4</v>
      </c>
      <c r="M6" s="14">
        <f t="shared" si="3"/>
        <v>17</v>
      </c>
      <c r="N6" s="14">
        <f t="shared" si="4"/>
        <v>7</v>
      </c>
    </row>
    <row r="7" spans="1:15" ht="15" customHeight="1" x14ac:dyDescent="0.35">
      <c r="A7" s="35">
        <v>6</v>
      </c>
      <c r="B7" s="26" t="s">
        <v>69</v>
      </c>
      <c r="C7" s="7" t="s">
        <v>32</v>
      </c>
      <c r="D7" s="7">
        <v>2010</v>
      </c>
      <c r="E7" s="7"/>
      <c r="F7" s="7"/>
      <c r="G7" s="7">
        <v>41</v>
      </c>
      <c r="H7" s="14">
        <f t="shared" si="0"/>
        <v>6</v>
      </c>
      <c r="I7" s="7">
        <v>87</v>
      </c>
      <c r="J7" s="14">
        <f t="shared" si="1"/>
        <v>3</v>
      </c>
      <c r="K7" s="17">
        <v>0.57708333333333328</v>
      </c>
      <c r="L7" s="14">
        <f t="shared" si="2"/>
        <v>2</v>
      </c>
      <c r="M7" s="14">
        <f t="shared" si="3"/>
        <v>11</v>
      </c>
      <c r="N7" s="14">
        <f t="shared" si="4"/>
        <v>4</v>
      </c>
    </row>
    <row r="8" spans="1:15" ht="15" customHeight="1" x14ac:dyDescent="0.35">
      <c r="A8" s="35">
        <v>7</v>
      </c>
      <c r="B8" s="7" t="s">
        <v>87</v>
      </c>
      <c r="C8" s="7" t="s">
        <v>32</v>
      </c>
      <c r="D8" s="7">
        <v>2010</v>
      </c>
      <c r="E8" s="7"/>
      <c r="F8" s="7"/>
      <c r="G8" s="7">
        <v>72</v>
      </c>
      <c r="H8" s="14">
        <f t="shared" si="0"/>
        <v>2</v>
      </c>
      <c r="I8" s="7">
        <v>133</v>
      </c>
      <c r="J8" s="14">
        <f t="shared" si="1"/>
        <v>1</v>
      </c>
      <c r="K8" s="7" t="s">
        <v>95</v>
      </c>
      <c r="L8" s="14">
        <v>7</v>
      </c>
      <c r="M8" s="14">
        <f t="shared" si="3"/>
        <v>10</v>
      </c>
      <c r="N8" s="62">
        <f t="shared" si="4"/>
        <v>3</v>
      </c>
      <c r="O8" s="20" t="s">
        <v>101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Mehed</vt:lpstr>
      <vt:lpstr>Poisid A</vt:lpstr>
      <vt:lpstr>Poisid B</vt:lpstr>
      <vt:lpstr>Poisid C</vt:lpstr>
      <vt:lpstr>Poisid D</vt:lpstr>
      <vt:lpstr>Poisid E</vt:lpstr>
      <vt:lpstr>Naised</vt:lpstr>
      <vt:lpstr>Tüdrukud A</vt:lpstr>
      <vt:lpstr>Tüdrukud B</vt:lpstr>
      <vt:lpstr>Tüdrukud C</vt:lpstr>
      <vt:lpstr>Tüdrukud D</vt:lpstr>
      <vt:lpstr>Tüdrukud E</vt:lpstr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Uko Kõrge</cp:lastModifiedBy>
  <dcterms:created xsi:type="dcterms:W3CDTF">2022-01-15T14:19:20Z</dcterms:created>
  <dcterms:modified xsi:type="dcterms:W3CDTF">2024-12-07T14:44:28Z</dcterms:modified>
</cp:coreProperties>
</file>